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4CEDDB37-A6DA-494F-A879-783B41C586A9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Pol'!$A$1:$U$239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7" i="12" l="1"/>
  <c r="F39" i="1" l="1"/>
  <c r="F40" i="1" s="1"/>
  <c r="AC229" i="12"/>
  <c r="BA222" i="12"/>
  <c r="BA210" i="12"/>
  <c r="BA207" i="12"/>
  <c r="BA191" i="12"/>
  <c r="BA189" i="12"/>
  <c r="BA186" i="12"/>
  <c r="BA182" i="12"/>
  <c r="BA177" i="12"/>
  <c r="BA169" i="12"/>
  <c r="BA118" i="12"/>
  <c r="BA45" i="12"/>
  <c r="BA42" i="12"/>
  <c r="F9" i="12"/>
  <c r="G9" i="12" s="1"/>
  <c r="I9" i="12"/>
  <c r="K9" i="12"/>
  <c r="O9" i="12"/>
  <c r="Q9" i="12"/>
  <c r="U9" i="12"/>
  <c r="F12" i="12"/>
  <c r="G12" i="12" s="1"/>
  <c r="M12" i="12" s="1"/>
  <c r="I12" i="12"/>
  <c r="K12" i="12"/>
  <c r="O12" i="12"/>
  <c r="Q12" i="12"/>
  <c r="U12" i="12"/>
  <c r="F14" i="12"/>
  <c r="G14" i="12" s="1"/>
  <c r="M14" i="12" s="1"/>
  <c r="I14" i="12"/>
  <c r="K14" i="12"/>
  <c r="O14" i="12"/>
  <c r="Q14" i="12"/>
  <c r="U14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4" i="12"/>
  <c r="G24" i="12" s="1"/>
  <c r="M24" i="12" s="1"/>
  <c r="I24" i="12"/>
  <c r="K24" i="12"/>
  <c r="O24" i="12"/>
  <c r="Q24" i="12"/>
  <c r="U24" i="12"/>
  <c r="G27" i="12"/>
  <c r="M27" i="12" s="1"/>
  <c r="I27" i="12"/>
  <c r="K27" i="12"/>
  <c r="O27" i="12"/>
  <c r="Q27" i="12"/>
  <c r="U27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4" i="12"/>
  <c r="G44" i="12" s="1"/>
  <c r="M44" i="12" s="1"/>
  <c r="I44" i="12"/>
  <c r="K44" i="12"/>
  <c r="O44" i="12"/>
  <c r="Q44" i="12"/>
  <c r="U44" i="12"/>
  <c r="F47" i="12"/>
  <c r="G47" i="12" s="1"/>
  <c r="M47" i="12" s="1"/>
  <c r="I47" i="12"/>
  <c r="K47" i="12"/>
  <c r="O47" i="12"/>
  <c r="Q47" i="12"/>
  <c r="U47" i="12"/>
  <c r="F50" i="12"/>
  <c r="G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7" i="12"/>
  <c r="G57" i="12" s="1"/>
  <c r="M57" i="12" s="1"/>
  <c r="I57" i="12"/>
  <c r="K57" i="12"/>
  <c r="O57" i="12"/>
  <c r="Q57" i="12"/>
  <c r="U57" i="12"/>
  <c r="F60" i="12"/>
  <c r="G60" i="12" s="1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F67" i="12"/>
  <c r="G67" i="12" s="1"/>
  <c r="M67" i="12" s="1"/>
  <c r="I67" i="12"/>
  <c r="K67" i="12"/>
  <c r="O67" i="12"/>
  <c r="Q67" i="12"/>
  <c r="U67" i="12"/>
  <c r="F70" i="12"/>
  <c r="G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F88" i="12"/>
  <c r="G88" i="12" s="1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2" i="12"/>
  <c r="G92" i="12" s="1"/>
  <c r="M92" i="12" s="1"/>
  <c r="I92" i="12"/>
  <c r="K92" i="12"/>
  <c r="O92" i="12"/>
  <c r="Q92" i="12"/>
  <c r="U92" i="12"/>
  <c r="F94" i="12"/>
  <c r="G94" i="12" s="1"/>
  <c r="M94" i="12" s="1"/>
  <c r="I94" i="12"/>
  <c r="K94" i="12"/>
  <c r="O94" i="12"/>
  <c r="Q94" i="12"/>
  <c r="U94" i="12"/>
  <c r="F96" i="12"/>
  <c r="G96" i="12" s="1"/>
  <c r="M96" i="12" s="1"/>
  <c r="I96" i="12"/>
  <c r="K96" i="12"/>
  <c r="O96" i="12"/>
  <c r="Q96" i="12"/>
  <c r="U96" i="12"/>
  <c r="F98" i="12"/>
  <c r="G98" i="12" s="1"/>
  <c r="M98" i="12" s="1"/>
  <c r="I98" i="12"/>
  <c r="K98" i="12"/>
  <c r="O98" i="12"/>
  <c r="Q98" i="12"/>
  <c r="U98" i="12"/>
  <c r="F100" i="12"/>
  <c r="G100" i="12" s="1"/>
  <c r="M100" i="12" s="1"/>
  <c r="I100" i="12"/>
  <c r="K100" i="12"/>
  <c r="O100" i="12"/>
  <c r="Q100" i="12"/>
  <c r="U100" i="12"/>
  <c r="F102" i="12"/>
  <c r="G102" i="12" s="1"/>
  <c r="M102" i="12" s="1"/>
  <c r="I102" i="12"/>
  <c r="K102" i="12"/>
  <c r="O102" i="12"/>
  <c r="Q102" i="12"/>
  <c r="U102" i="12"/>
  <c r="F104" i="12"/>
  <c r="G104" i="12" s="1"/>
  <c r="M104" i="12" s="1"/>
  <c r="I104" i="12"/>
  <c r="K104" i="12"/>
  <c r="O104" i="12"/>
  <c r="Q104" i="12"/>
  <c r="U104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11" i="12"/>
  <c r="G111" i="12"/>
  <c r="M111" i="12" s="1"/>
  <c r="I111" i="12"/>
  <c r="K111" i="12"/>
  <c r="O111" i="12"/>
  <c r="Q111" i="12"/>
  <c r="U111" i="12"/>
  <c r="F117" i="12"/>
  <c r="G117" i="12" s="1"/>
  <c r="I117" i="12"/>
  <c r="K117" i="12"/>
  <c r="O117" i="12"/>
  <c r="Q117" i="12"/>
  <c r="U117" i="12"/>
  <c r="F121" i="12"/>
  <c r="G121" i="12"/>
  <c r="M121" i="12" s="1"/>
  <c r="I121" i="12"/>
  <c r="K121" i="12"/>
  <c r="O121" i="12"/>
  <c r="Q121" i="12"/>
  <c r="U121" i="12"/>
  <c r="F127" i="12"/>
  <c r="G127" i="12"/>
  <c r="M127" i="12" s="1"/>
  <c r="I127" i="12"/>
  <c r="K127" i="12"/>
  <c r="O127" i="12"/>
  <c r="Q127" i="12"/>
  <c r="U127" i="12"/>
  <c r="F131" i="12"/>
  <c r="G131" i="12"/>
  <c r="M131" i="12" s="1"/>
  <c r="I131" i="12"/>
  <c r="K131" i="12"/>
  <c r="O131" i="12"/>
  <c r="Q131" i="12"/>
  <c r="U131" i="12"/>
  <c r="F136" i="12"/>
  <c r="G136" i="12"/>
  <c r="M136" i="12" s="1"/>
  <c r="I136" i="12"/>
  <c r="K136" i="12"/>
  <c r="K135" i="12" s="1"/>
  <c r="O136" i="12"/>
  <c r="Q136" i="12"/>
  <c r="U136" i="12"/>
  <c r="F138" i="12"/>
  <c r="G138" i="12" s="1"/>
  <c r="I138" i="12"/>
  <c r="K138" i="12"/>
  <c r="O138" i="12"/>
  <c r="Q138" i="12"/>
  <c r="U138" i="12"/>
  <c r="F140" i="12"/>
  <c r="G140" i="12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4" i="12"/>
  <c r="G144" i="12"/>
  <c r="M144" i="12" s="1"/>
  <c r="I144" i="12"/>
  <c r="K144" i="12"/>
  <c r="O144" i="12"/>
  <c r="Q144" i="12"/>
  <c r="U144" i="12"/>
  <c r="F146" i="12"/>
  <c r="G146" i="12" s="1"/>
  <c r="M146" i="12" s="1"/>
  <c r="I146" i="12"/>
  <c r="K146" i="12"/>
  <c r="O146" i="12"/>
  <c r="Q146" i="12"/>
  <c r="U146" i="12"/>
  <c r="F149" i="12"/>
  <c r="G149" i="12" s="1"/>
  <c r="I149" i="12"/>
  <c r="K149" i="12"/>
  <c r="O149" i="12"/>
  <c r="Q149" i="12"/>
  <c r="U149" i="12"/>
  <c r="F151" i="12"/>
  <c r="G151" i="12"/>
  <c r="M151" i="12" s="1"/>
  <c r="I151" i="12"/>
  <c r="K151" i="12"/>
  <c r="O151" i="12"/>
  <c r="Q151" i="12"/>
  <c r="U151" i="12"/>
  <c r="F153" i="12"/>
  <c r="G153" i="12"/>
  <c r="M153" i="12" s="1"/>
  <c r="I153" i="12"/>
  <c r="K153" i="12"/>
  <c r="O153" i="12"/>
  <c r="Q153" i="12"/>
  <c r="U153" i="12"/>
  <c r="F155" i="12"/>
  <c r="G155" i="12"/>
  <c r="M155" i="12" s="1"/>
  <c r="I155" i="12"/>
  <c r="K155" i="12"/>
  <c r="O155" i="12"/>
  <c r="Q155" i="12"/>
  <c r="U155" i="12"/>
  <c r="F157" i="12"/>
  <c r="G157" i="12" s="1"/>
  <c r="M157" i="12" s="1"/>
  <c r="I157" i="12"/>
  <c r="K157" i="12"/>
  <c r="O157" i="12"/>
  <c r="Q157" i="12"/>
  <c r="U157" i="12"/>
  <c r="F159" i="12"/>
  <c r="G159" i="12"/>
  <c r="M159" i="12" s="1"/>
  <c r="I159" i="12"/>
  <c r="K159" i="12"/>
  <c r="O159" i="12"/>
  <c r="Q159" i="12"/>
  <c r="U159" i="12"/>
  <c r="F161" i="12"/>
  <c r="G161" i="12" s="1"/>
  <c r="M161" i="12" s="1"/>
  <c r="I161" i="12"/>
  <c r="K161" i="12"/>
  <c r="O161" i="12"/>
  <c r="Q161" i="12"/>
  <c r="U161" i="12"/>
  <c r="F163" i="12"/>
  <c r="G163" i="12"/>
  <c r="M163" i="12" s="1"/>
  <c r="I163" i="12"/>
  <c r="K163" i="12"/>
  <c r="O163" i="12"/>
  <c r="Q163" i="12"/>
  <c r="U163" i="12"/>
  <c r="G165" i="12"/>
  <c r="I53" i="1" s="1"/>
  <c r="F166" i="12"/>
  <c r="G166" i="12"/>
  <c r="M166" i="12" s="1"/>
  <c r="M165" i="12" s="1"/>
  <c r="I166" i="12"/>
  <c r="K166" i="12"/>
  <c r="O166" i="12"/>
  <c r="Q166" i="12"/>
  <c r="U166" i="12"/>
  <c r="F168" i="12"/>
  <c r="G168" i="12"/>
  <c r="M168" i="12" s="1"/>
  <c r="I168" i="12"/>
  <c r="K168" i="12"/>
  <c r="O168" i="12"/>
  <c r="Q168" i="12"/>
  <c r="U168" i="12"/>
  <c r="F171" i="12"/>
  <c r="G171" i="12"/>
  <c r="M171" i="12" s="1"/>
  <c r="I171" i="12"/>
  <c r="K171" i="12"/>
  <c r="O171" i="12"/>
  <c r="Q171" i="12"/>
  <c r="U171" i="12"/>
  <c r="F173" i="12"/>
  <c r="G173" i="12"/>
  <c r="M173" i="12" s="1"/>
  <c r="I173" i="12"/>
  <c r="K173" i="12"/>
  <c r="O173" i="12"/>
  <c r="Q173" i="12"/>
  <c r="U173" i="12"/>
  <c r="F176" i="12"/>
  <c r="G176" i="12" s="1"/>
  <c r="I176" i="12"/>
  <c r="I175" i="12" s="1"/>
  <c r="K176" i="12"/>
  <c r="O176" i="12"/>
  <c r="Q176" i="12"/>
  <c r="U176" i="12"/>
  <c r="F179" i="12"/>
  <c r="G179" i="12" s="1"/>
  <c r="M179" i="12" s="1"/>
  <c r="I179" i="12"/>
  <c r="K179" i="12"/>
  <c r="O179" i="12"/>
  <c r="Q179" i="12"/>
  <c r="U179" i="12"/>
  <c r="F181" i="12"/>
  <c r="G181" i="12" s="1"/>
  <c r="M181" i="12" s="1"/>
  <c r="I181" i="12"/>
  <c r="K181" i="12"/>
  <c r="O181" i="12"/>
  <c r="Q181" i="12"/>
  <c r="U181" i="12"/>
  <c r="F185" i="12"/>
  <c r="G185" i="12" s="1"/>
  <c r="I185" i="12"/>
  <c r="K185" i="12"/>
  <c r="O185" i="12"/>
  <c r="Q185" i="12"/>
  <c r="U185" i="12"/>
  <c r="F188" i="12"/>
  <c r="G188" i="12" s="1"/>
  <c r="M188" i="12" s="1"/>
  <c r="I188" i="12"/>
  <c r="K188" i="12"/>
  <c r="O188" i="12"/>
  <c r="Q188" i="12"/>
  <c r="U188" i="12"/>
  <c r="F190" i="12"/>
  <c r="G190" i="12" s="1"/>
  <c r="M190" i="12" s="1"/>
  <c r="I190" i="12"/>
  <c r="K190" i="12"/>
  <c r="O190" i="12"/>
  <c r="Q190" i="12"/>
  <c r="U190" i="12"/>
  <c r="F192" i="12"/>
  <c r="G192" i="12" s="1"/>
  <c r="M192" i="12" s="1"/>
  <c r="I192" i="12"/>
  <c r="K192" i="12"/>
  <c r="O192" i="12"/>
  <c r="Q192" i="12"/>
  <c r="U192" i="12"/>
  <c r="F194" i="12"/>
  <c r="G194" i="12" s="1"/>
  <c r="M194" i="12" s="1"/>
  <c r="I194" i="12"/>
  <c r="K194" i="12"/>
  <c r="O194" i="12"/>
  <c r="Q194" i="12"/>
  <c r="U194" i="12"/>
  <c r="F196" i="12"/>
  <c r="G196" i="12" s="1"/>
  <c r="M196" i="12" s="1"/>
  <c r="I196" i="12"/>
  <c r="K196" i="12"/>
  <c r="O196" i="12"/>
  <c r="Q196" i="12"/>
  <c r="U196" i="12"/>
  <c r="F199" i="12"/>
  <c r="G199" i="12" s="1"/>
  <c r="I199" i="12"/>
  <c r="I198" i="12" s="1"/>
  <c r="K199" i="12"/>
  <c r="K198" i="12" s="1"/>
  <c r="O199" i="12"/>
  <c r="O198" i="12" s="1"/>
  <c r="Q199" i="12"/>
  <c r="Q198" i="12" s="1"/>
  <c r="U199" i="12"/>
  <c r="U198" i="12" s="1"/>
  <c r="F202" i="12"/>
  <c r="G202" i="12" s="1"/>
  <c r="I202" i="12"/>
  <c r="K202" i="12"/>
  <c r="O202" i="12"/>
  <c r="Q202" i="12"/>
  <c r="U202" i="12"/>
  <c r="U201" i="12" s="1"/>
  <c r="F204" i="12"/>
  <c r="G204" i="12" s="1"/>
  <c r="M204" i="12" s="1"/>
  <c r="I204" i="12"/>
  <c r="K204" i="12"/>
  <c r="O204" i="12"/>
  <c r="Q204" i="12"/>
  <c r="U204" i="12"/>
  <c r="F206" i="12"/>
  <c r="G206" i="12" s="1"/>
  <c r="M206" i="12" s="1"/>
  <c r="I206" i="12"/>
  <c r="K206" i="12"/>
  <c r="O206" i="12"/>
  <c r="Q206" i="12"/>
  <c r="U206" i="12"/>
  <c r="F209" i="12"/>
  <c r="G209" i="12" s="1"/>
  <c r="M209" i="12" s="1"/>
  <c r="I209" i="12"/>
  <c r="K209" i="12"/>
  <c r="O209" i="12"/>
  <c r="Q209" i="12"/>
  <c r="U209" i="12"/>
  <c r="F212" i="12"/>
  <c r="G212" i="12" s="1"/>
  <c r="M212" i="12" s="1"/>
  <c r="I212" i="12"/>
  <c r="K212" i="12"/>
  <c r="O212" i="12"/>
  <c r="Q212" i="12"/>
  <c r="U212" i="12"/>
  <c r="F214" i="12"/>
  <c r="G214" i="12" s="1"/>
  <c r="M214" i="12" s="1"/>
  <c r="I214" i="12"/>
  <c r="K214" i="12"/>
  <c r="O214" i="12"/>
  <c r="Q214" i="12"/>
  <c r="U214" i="12"/>
  <c r="F217" i="12"/>
  <c r="G217" i="12" s="1"/>
  <c r="I217" i="12"/>
  <c r="K217" i="12"/>
  <c r="O217" i="12"/>
  <c r="Q217" i="12"/>
  <c r="U217" i="12"/>
  <c r="F219" i="12"/>
  <c r="G219" i="12"/>
  <c r="M219" i="12" s="1"/>
  <c r="I219" i="12"/>
  <c r="K219" i="12"/>
  <c r="O219" i="12"/>
  <c r="Q219" i="12"/>
  <c r="U219" i="12"/>
  <c r="F221" i="12"/>
  <c r="G221" i="12"/>
  <c r="M221" i="12" s="1"/>
  <c r="I221" i="12"/>
  <c r="K221" i="12"/>
  <c r="O221" i="12"/>
  <c r="Q221" i="12"/>
  <c r="U221" i="12"/>
  <c r="F224" i="12"/>
  <c r="G224" i="12"/>
  <c r="M224" i="12" s="1"/>
  <c r="I224" i="12"/>
  <c r="K224" i="12"/>
  <c r="O224" i="12"/>
  <c r="Q224" i="12"/>
  <c r="U224" i="12"/>
  <c r="F227" i="12"/>
  <c r="G227" i="12"/>
  <c r="M227" i="12" s="1"/>
  <c r="M226" i="12" s="1"/>
  <c r="I227" i="12"/>
  <c r="I226" i="12" s="1"/>
  <c r="K227" i="12"/>
  <c r="K226" i="12" s="1"/>
  <c r="O227" i="12"/>
  <c r="O226" i="12" s="1"/>
  <c r="Q227" i="12"/>
  <c r="Q226" i="12" s="1"/>
  <c r="U227" i="12"/>
  <c r="U226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138" i="12" l="1"/>
  <c r="G135" i="12"/>
  <c r="I51" i="1" s="1"/>
  <c r="G49" i="12"/>
  <c r="I48" i="1" s="1"/>
  <c r="M50" i="12"/>
  <c r="M49" i="12" s="1"/>
  <c r="G8" i="12"/>
  <c r="AD229" i="12"/>
  <c r="G39" i="1" s="1"/>
  <c r="M9" i="12"/>
  <c r="M8" i="12" s="1"/>
  <c r="M117" i="12"/>
  <c r="M110" i="12" s="1"/>
  <c r="G110" i="12"/>
  <c r="I50" i="1" s="1"/>
  <c r="G184" i="12"/>
  <c r="I55" i="1" s="1"/>
  <c r="M185" i="12"/>
  <c r="M184" i="12" s="1"/>
  <c r="M217" i="12"/>
  <c r="M216" i="12" s="1"/>
  <c r="G216" i="12"/>
  <c r="I58" i="1" s="1"/>
  <c r="M176" i="12"/>
  <c r="M175" i="12" s="1"/>
  <c r="G175" i="12"/>
  <c r="I54" i="1" s="1"/>
  <c r="G198" i="12"/>
  <c r="I56" i="1" s="1"/>
  <c r="M199" i="12"/>
  <c r="M198" i="12" s="1"/>
  <c r="M149" i="12"/>
  <c r="G148" i="12"/>
  <c r="I52" i="1" s="1"/>
  <c r="G23" i="1"/>
  <c r="I216" i="12"/>
  <c r="U184" i="12"/>
  <c r="U175" i="12"/>
  <c r="O135" i="12"/>
  <c r="I69" i="12"/>
  <c r="Q201" i="12"/>
  <c r="O184" i="12"/>
  <c r="O175" i="12"/>
  <c r="Q165" i="12"/>
  <c r="I135" i="12"/>
  <c r="U110" i="12"/>
  <c r="U49" i="12"/>
  <c r="U8" i="12"/>
  <c r="U216" i="12"/>
  <c r="O201" i="12"/>
  <c r="O165" i="12"/>
  <c r="U148" i="12"/>
  <c r="Q110" i="12"/>
  <c r="Q49" i="12"/>
  <c r="Q8" i="12"/>
  <c r="Q216" i="12"/>
  <c r="K201" i="12"/>
  <c r="K184" i="12"/>
  <c r="K175" i="12"/>
  <c r="Q148" i="12"/>
  <c r="O110" i="12"/>
  <c r="U69" i="12"/>
  <c r="O49" i="12"/>
  <c r="O8" i="12"/>
  <c r="I201" i="12"/>
  <c r="I184" i="12"/>
  <c r="K165" i="12"/>
  <c r="O148" i="12"/>
  <c r="K110" i="12"/>
  <c r="Q69" i="12"/>
  <c r="U165" i="12"/>
  <c r="G226" i="12"/>
  <c r="I59" i="1" s="1"/>
  <c r="O216" i="12"/>
  <c r="K216" i="12"/>
  <c r="I165" i="12"/>
  <c r="K148" i="12"/>
  <c r="U135" i="12"/>
  <c r="I110" i="12"/>
  <c r="O69" i="12"/>
  <c r="K49" i="12"/>
  <c r="K8" i="12"/>
  <c r="Q184" i="12"/>
  <c r="Q175" i="12"/>
  <c r="I148" i="12"/>
  <c r="Q135" i="12"/>
  <c r="K69" i="12"/>
  <c r="I49" i="12"/>
  <c r="I8" i="12"/>
  <c r="G24" i="1"/>
  <c r="M135" i="12"/>
  <c r="G201" i="12"/>
  <c r="I57" i="1" s="1"/>
  <c r="M202" i="12"/>
  <c r="M201" i="12" s="1"/>
  <c r="M148" i="12"/>
  <c r="M70" i="12"/>
  <c r="M69" i="12" s="1"/>
  <c r="G69" i="12"/>
  <c r="I49" i="1" s="1"/>
  <c r="H39" i="1" l="1"/>
  <c r="G40" i="1"/>
  <c r="I47" i="1"/>
  <c r="G229" i="12"/>
  <c r="I16" i="1" l="1"/>
  <c r="I21" i="1" s="1"/>
  <c r="I60" i="1"/>
  <c r="G25" i="1"/>
  <c r="G28" i="1"/>
  <c r="I39" i="1"/>
  <c r="I40" i="1" s="1"/>
  <c r="J39" i="1" s="1"/>
  <c r="J40" i="1" s="1"/>
  <c r="H40" i="1"/>
  <c r="G26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<sst xmlns="http://schemas.openxmlformats.org/spreadsheetml/2006/main" count="798" uniqueCount="363">
  <si>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</si>
  <si>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</si>
  <si>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</si>
  <si>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</si>
  <si>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</si>
  <si>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</si>
  <si>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</si>
  <si>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</si>
  <si>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</si>
  <si>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</si>
  <si>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</si>
  <si>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</si>
  <si>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</si>
  <si>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</si>
  <si>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</si>
  <si>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</si>
  <si>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</si>
  <si>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</si>
  <si>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</si>
  <si>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</si>
  <si>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</si>
  <si>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</si>
  <si>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</si>
  <si>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</si>
  <si>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</si>
  <si>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</si>
  <si>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</si>
  <si>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</si>
  <si>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</si>
  <si>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</si>
  <si>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</si>
  <si>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</si>
  <si>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</si>
  <si>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</si>
  <si>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</si>
  <si>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</si>
  <si>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</si>
  <si>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</si>
  <si>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</si>
  <si>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</si>
  <si>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</si>
  <si>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</si>
  <si>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</si>
  <si>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SPŠ Třebíč - víceúčelové hřiště a sportoviště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</si>
  <si>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</si>
  <si>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</si>
  <si>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</si>
  <si>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</si>
  <si>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</si>
  <si>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</si>
  <si>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</si>
  <si>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</si>
  <si>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</si>
  <si>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</si>
  <si>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</si>
  <si>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</si>
  <si>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</si>
  <si>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</si>
  <si>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</si>
  <si>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5</t>
  </si>
  <si>
    <t>Komunikace</t>
  </si>
  <si>
    <t>59</t>
  </si>
  <si>
    <t>Dlažby a předlažby komunikací</t>
  </si>
  <si>
    <t>59.1</t>
  </si>
  <si>
    <t>Sportovní povrchy</t>
  </si>
  <si>
    <t>59.2</t>
  </si>
  <si>
    <t>Sportovní vybavení</t>
  </si>
  <si>
    <t>8</t>
  </si>
  <si>
    <t>Trubní vedení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</si>
  <si>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</si>
  <si>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</si>
  <si>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</si>
  <si>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</si>
  <si>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</si>
  <si>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</si>
  <si>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</si>
  <si>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</si>
  <si>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</si>
  <si>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</si>
  <si>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</si>
  <si>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</si>
  <si>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</si>
  <si>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</si>
  <si>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</si>
  <si>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</si>
  <si>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</si>
  <si>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</si>
  <si>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</si>
  <si>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</si>
  <si>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</si>
  <si>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</si>
  <si>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</si>
  <si>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</si>
  <si>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</si>
  <si>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</si>
  <si>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</si>
  <si>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</si>
  <si>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</si>
  <si>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</si>
  <si>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</si>
  <si>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</si>
  <si>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</si>
  <si>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</si>
  <si>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</si>
  <si>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</si>
  <si>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</si>
  <si>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</si>
  <si>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</si>
  <si>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zemina s travním drnem:244*0,05</t>
  </si>
  <si>
    <t>VV</t>
  </si>
  <si>
    <t>zemina s travním drnem:1663*0,05</t>
  </si>
  <si>
    <t>zemina, kamení:244*0,1</t>
  </si>
  <si>
    <t>antuka:244*0,1</t>
  </si>
  <si>
    <t>škvára:244*0,2</t>
  </si>
  <si>
    <t>tvorba pláně:244/2*0,05</t>
  </si>
  <si>
    <t>162201102R00</t>
  </si>
  <si>
    <t>Vodorovné přemístění výkopku z hor.1-4 do 50 m</t>
  </si>
  <si>
    <t>171101101R00</t>
  </si>
  <si>
    <t>Uložení sypaniny do násypů zhutněných na 95% PS</t>
  </si>
  <si>
    <t>132201111R00</t>
  </si>
  <si>
    <t>Hloubení rýh š.do 60 cm v hor.3 do 100 m3, STROJNĚ</t>
  </si>
  <si>
    <t>svodný drén:0,4*0,6*19</t>
  </si>
  <si>
    <t>šachta:2*2*2</t>
  </si>
  <si>
    <t>133201101R00</t>
  </si>
  <si>
    <t>Hloubení šachet v hor.3 do 100 m3</t>
  </si>
  <si>
    <t>oplocení:0,3*0,3*0,9*24</t>
  </si>
  <si>
    <t>workout:0,5*0,5*1,15*28</t>
  </si>
  <si>
    <t>lavička:0,2*0,5*0,3*2*3</t>
  </si>
  <si>
    <t>koš:0,45*0,45*0,4*1</t>
  </si>
  <si>
    <t>stojan na kola:1*0,62*0,1*1</t>
  </si>
  <si>
    <t>174101101R00</t>
  </si>
  <si>
    <t>Zásyp jam, rýh, šachet se zhutněním</t>
  </si>
  <si>
    <t>šachta:2*2*2-3,14*0,5*0,5*2</t>
  </si>
  <si>
    <t>162701105R00</t>
  </si>
  <si>
    <t>Vodorovné přemístění výkopku z hor.1-4 do 10000 m</t>
  </si>
  <si>
    <t>95,35+24,4+24,4+48,8+12,56+10,32-6,43</t>
  </si>
  <si>
    <t>162701109R00</t>
  </si>
  <si>
    <t>Příplatek k vod. přemístění hor.1-4 za další 1 km</t>
  </si>
  <si>
    <t>škvára:244*0,2*10</t>
  </si>
  <si>
    <t>199000005R00</t>
  </si>
  <si>
    <t>Poplatek za skládku zeminy 1- 4, č. dle katal. odpadů 17 05 04</t>
  </si>
  <si>
    <t>t</t>
  </si>
  <si>
    <t>(95,35+24,4+12,56+10,32-6,43)*1,8</t>
  </si>
  <si>
    <t>R199 00-0009</t>
  </si>
  <si>
    <t>Poplatek za skládku škváry, č. dle katal. odpadů 17 01 01 (příp. 10 01 15)</t>
  </si>
  <si>
    <t>Odpad kategorie O.</t>
  </si>
  <si>
    <t>POP</t>
  </si>
  <si>
    <t>škvára:244*0,2*0,9</t>
  </si>
  <si>
    <t>R199 00-0010</t>
  </si>
  <si>
    <t>Poplatek za skládku antuky, č. dle katal. odpadů 17 01 07</t>
  </si>
  <si>
    <t>antuka:244*0,1*1</t>
  </si>
  <si>
    <t>181101102R00</t>
  </si>
  <si>
    <t>Úprava pláně v zářezech v hor. 1-4, se zhutněním</t>
  </si>
  <si>
    <t>m2</t>
  </si>
  <si>
    <t>244</t>
  </si>
  <si>
    <t>R0050</t>
  </si>
  <si>
    <t>Likvidace stáv. ocel. schodiště cca 1,5x1,5x1 m, odvoz do 10-ti km, poplatek za skládku</t>
  </si>
  <si>
    <t>kus</t>
  </si>
  <si>
    <t>113204111R00</t>
  </si>
  <si>
    <t>Vytrhání obrubníků zahradních</t>
  </si>
  <si>
    <t>m</t>
  </si>
  <si>
    <t>113</t>
  </si>
  <si>
    <t>961044111R00</t>
  </si>
  <si>
    <t>Bourání základů z betonu prostého</t>
  </si>
  <si>
    <t>horní část základů:0,5*0,5*0,2*43</t>
  </si>
  <si>
    <t>zdící boky:0,5*0,25*30</t>
  </si>
  <si>
    <t>961055111R00</t>
  </si>
  <si>
    <t>Bourání základů železobetonových</t>
  </si>
  <si>
    <t>ŽB zídka:0,3*1*45</t>
  </si>
  <si>
    <t>ŽB věnce:0,3*0,05*45</t>
  </si>
  <si>
    <t>979081111R00</t>
  </si>
  <si>
    <t>Odvoz suti a vybour. hmot na skládku do 1 km</t>
  </si>
  <si>
    <t>27,105+34,02</t>
  </si>
  <si>
    <t>979081121R00</t>
  </si>
  <si>
    <t>Příplatek k odvozu za každý další 1 km</t>
  </si>
  <si>
    <t>(27,105+34,02)*9</t>
  </si>
  <si>
    <t>979999982R00</t>
  </si>
  <si>
    <t>Poplatek za recyklaci betonu kusovost nad 1600 cm2 (skup.170101)</t>
  </si>
  <si>
    <t>obruby:113*0,125</t>
  </si>
  <si>
    <t>zákldy:5,9*2,2</t>
  </si>
  <si>
    <t>979999979R00</t>
  </si>
  <si>
    <t>Poplatek za recyklaci, beton silně vyztužený, kusovost do 1600 cm2 (skup.170101)</t>
  </si>
  <si>
    <t>ŽB:14,175*2,4</t>
  </si>
  <si>
    <t>184802211R00</t>
  </si>
  <si>
    <t>Chem. odplevelení před založ. postřikem, svah 1:2</t>
  </si>
  <si>
    <t>1663</t>
  </si>
  <si>
    <t>25234009.AR</t>
  </si>
  <si>
    <t>Postřik herbicid totální, bal. 5 l</t>
  </si>
  <si>
    <t>l</t>
  </si>
  <si>
    <t>POL3_0</t>
  </si>
  <si>
    <t>1663*0,05</t>
  </si>
  <si>
    <t>R00100</t>
  </si>
  <si>
    <t>Nákup zeminy schopné zúrodnění</t>
  </si>
  <si>
    <t>1663*0,1</t>
  </si>
  <si>
    <t>167101101R00</t>
  </si>
  <si>
    <t>Nakládání výkopku z hor. 1 ÷ 4 v množství do 100 m3</t>
  </si>
  <si>
    <t>162301101R00</t>
  </si>
  <si>
    <t>Vodorovné přemístění výkopku z hor.1-4 do 500 m</t>
  </si>
  <si>
    <t>182301121R00</t>
  </si>
  <si>
    <t>Rozprostření ornice, svah, tl. do 10 cm, do 500 m2</t>
  </si>
  <si>
    <t>183403115R00</t>
  </si>
  <si>
    <t>Obdělání půdy kultivátorováním na svahu 1:2</t>
  </si>
  <si>
    <t>183403253R00</t>
  </si>
  <si>
    <t>Obdělání půdy hrabáním, na svahu 1:2</t>
  </si>
  <si>
    <t>183403261R00</t>
  </si>
  <si>
    <t>Obdělání půdy válením, na svahu 1:2</t>
  </si>
  <si>
    <t>180402112R00</t>
  </si>
  <si>
    <t>Založení trávníku parkového výsevem svah do 1:2</t>
  </si>
  <si>
    <t>00572420R</t>
  </si>
  <si>
    <t xml:space="preserve">Směs travní parková </t>
  </si>
  <si>
    <t>kg</t>
  </si>
  <si>
    <t>1663*0,03</t>
  </si>
  <si>
    <t>183101115R00</t>
  </si>
  <si>
    <t>Hloub. jamek bez výměny půdy do 0,4 m3, svah 1:5</t>
  </si>
  <si>
    <t>9</t>
  </si>
  <si>
    <t>184201121R00</t>
  </si>
  <si>
    <t>Výsadba stromu při výšce kmene do 1,8 m, svah 1:2</t>
  </si>
  <si>
    <t>184202111R00</t>
  </si>
  <si>
    <t>Ukotvení dřeviny kůly D do 10 cm, dl. do 2 m</t>
  </si>
  <si>
    <t>184901111R00</t>
  </si>
  <si>
    <t>Osazení kůlů k dřevině s uvázáním, dl. kůlů do 2 m</t>
  </si>
  <si>
    <t>9*3</t>
  </si>
  <si>
    <t>185851111R00</t>
  </si>
  <si>
    <t>Dovoz vody pro zálivku rostlin do 6 km</t>
  </si>
  <si>
    <t>9*0,04</t>
  </si>
  <si>
    <t>R026-60248</t>
  </si>
  <si>
    <t>Borovice černá, v=1,75 m</t>
  </si>
  <si>
    <t>60850010R</t>
  </si>
  <si>
    <t>Kůl vyvazovací impregnovaný 2000 x 60 mm</t>
  </si>
  <si>
    <t>60850030R</t>
  </si>
  <si>
    <t>Příčka spojovací ke kůlům impregnovaná 500 x 80 mm</t>
  </si>
  <si>
    <t>67511011R</t>
  </si>
  <si>
    <t>Motouz jutový d=4,25 mm á 500 g</t>
  </si>
  <si>
    <t>9*0,01</t>
  </si>
  <si>
    <t>271571111R00</t>
  </si>
  <si>
    <t>Polštář základu ze štěrkopísku tříděného</t>
  </si>
  <si>
    <t>oplocení:0,3*0,3*0,1*24</t>
  </si>
  <si>
    <t>workout:0,5*0,5*0,1*28</t>
  </si>
  <si>
    <t>lavička:0,2*0,5*0,1*2*3</t>
  </si>
  <si>
    <t>koš:0,45*0,45*0,1*1</t>
  </si>
  <si>
    <t>275353112R00</t>
  </si>
  <si>
    <t>Bednění kotev.otvorů patek do 0,02 m2, hl. 1,0 m</t>
  </si>
  <si>
    <t>Např. PVC DN 100 - 200 mm.</t>
  </si>
  <si>
    <t>oplocení:24</t>
  </si>
  <si>
    <t>workout:28</t>
  </si>
  <si>
    <t>275313611R00</t>
  </si>
  <si>
    <t>Beton základových patek prostý C 16/20</t>
  </si>
  <si>
    <t>oplocení:0,3*0,3*0,8*24*1,1</t>
  </si>
  <si>
    <t>workout:0,5*0,5*1,05*28*1,1</t>
  </si>
  <si>
    <t>lavička:0,2*0,5*0,2*2*3*1,1</t>
  </si>
  <si>
    <t>koš:0,45*0,45*0,3*1*1,1</t>
  </si>
  <si>
    <t>stojan na kola:1*0,62*0,12*1*1,1</t>
  </si>
  <si>
    <t>275351215R00</t>
  </si>
  <si>
    <t>Bednění stěn základových patek - zřízení</t>
  </si>
  <si>
    <t>oplocení:0,3*4*0,3*24</t>
  </si>
  <si>
    <t>workout:0,5*4*0,3*28</t>
  </si>
  <si>
    <t>stojan na kola:(1+0,62)*2*0,12</t>
  </si>
  <si>
    <t>275351216R00</t>
  </si>
  <si>
    <t>Bednění stěn základových patek - odstranění</t>
  </si>
  <si>
    <t>338171111R00</t>
  </si>
  <si>
    <t>Osazení sloupků plot.oc.do 2 m do patek, zalití MC</t>
  </si>
  <si>
    <t>24</t>
  </si>
  <si>
    <t>553423861R</t>
  </si>
  <si>
    <t>Sloupek pro 3 D panel h = 1700 mm, Zn + komaxit</t>
  </si>
  <si>
    <t>348941111R00</t>
  </si>
  <si>
    <t>Osazení rámového oplocení do 150 cm</t>
  </si>
  <si>
    <t>2,5*23</t>
  </si>
  <si>
    <t>R553-424530</t>
  </si>
  <si>
    <t>Panel 3 D plotový h = 1030 mm, l = 2500 mm, Zn + komaxit</t>
  </si>
  <si>
    <t>23</t>
  </si>
  <si>
    <t>767920210R00</t>
  </si>
  <si>
    <t>Montáž vrat na ocelové sloupky, plochy do 2 m2</t>
  </si>
  <si>
    <t>55342605R</t>
  </si>
  <si>
    <t>Branka  h = 2000 mm, š = 1000 mm, komaxit, 2 sloupky</t>
  </si>
  <si>
    <t>R564 80-1111.4</t>
  </si>
  <si>
    <t xml:space="preserve">Podklad kameniva drceného po zhutnění tl. 1cm, frakce 0/4 mm, tř. A </t>
  </si>
  <si>
    <t>workout:224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</si>
  <si>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</si>
  <si>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</si>
  <si>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</si>
  <si>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</si>
  <si>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</si>
  <si>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</si>
  <si>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</si>
  <si>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</t>
  </si>
  <si>
    <t>564821112RT4</t>
  </si>
  <si>
    <t>Podklad ze štěrkodrti po zhutnění tloušťky 9 cm, štěrkodrť frakce 0-63 mm</t>
  </si>
  <si>
    <t>568111111R00</t>
  </si>
  <si>
    <t>Zřízení vrstvy z geotextilie skl.do 1:5, š.do 3 m</t>
  </si>
  <si>
    <t>69366057R</t>
  </si>
  <si>
    <t>Geotextilie netkaná, 400 g/m2</t>
  </si>
  <si>
    <t>workout:224*1,15</t>
  </si>
  <si>
    <t>596215020R00</t>
  </si>
  <si>
    <t>Kladení zámkové dlažby tl. 6 cm do drtě tl. 3 cm</t>
  </si>
  <si>
    <t>R592-451124</t>
  </si>
  <si>
    <t>Dlažba zámková distanční tl. 60 mm přírodní</t>
  </si>
  <si>
    <t>Betonová distanční dlažba 200 resp. 170/200 rsp. 170 mm, tl. 60 mm.</t>
  </si>
  <si>
    <t>18*1,05</t>
  </si>
  <si>
    <t>596291111R00</t>
  </si>
  <si>
    <t>Řezání zámkové dlažby tl. 60 mm</t>
  </si>
  <si>
    <t>R564 85-1111.1</t>
  </si>
  <si>
    <t>Podklad z kameniva drceného po zhutnění tl. 15 cm, frakce 8/16 mm, tř. A</t>
  </si>
  <si>
    <t>R0403</t>
  </si>
  <si>
    <t>Umělý vodopropustný tartan, tl. 10 mm</t>
  </si>
  <si>
    <t>Směs z celoprobarveného EPDM granulátu a PUR pojiva s filtračním průtokem min. 150 mm/h.</t>
  </si>
  <si>
    <t>R0151</t>
  </si>
  <si>
    <t>Příplatek za barevnost plochy</t>
  </si>
  <si>
    <t>R040923</t>
  </si>
  <si>
    <t>Pružná podkladní vrstva, tl. 50 mm</t>
  </si>
  <si>
    <t>Směs SBR pryžového granulátu fr. 2-4 mm a PUR pojiva s filtračním průtokem větším než 1 cm/s.</t>
  </si>
  <si>
    <t>R0201</t>
  </si>
  <si>
    <t xml:space="preserve">Hlavní workoutová sestava vč. kotvení, dodávka a montáž </t>
  </si>
  <si>
    <t>Podrobnější popis viz. Obecná specifikace navržených výrobků.</t>
  </si>
  <si>
    <t>R0202</t>
  </si>
  <si>
    <t xml:space="preserve">Hrazdy, dodávka a montáž </t>
  </si>
  <si>
    <t>R0203</t>
  </si>
  <si>
    <t xml:space="preserve">Cvičební stupňovaná lavice, dodávka a montáž </t>
  </si>
  <si>
    <t>R0796</t>
  </si>
  <si>
    <t>Lavička bez opěradla, dodávka a montáž</t>
  </si>
  <si>
    <t>R0798</t>
  </si>
  <si>
    <t>Odpadkový koš, dodávka a montáž</t>
  </si>
  <si>
    <t>R0422</t>
  </si>
  <si>
    <t>Stojan na kola, dodávka a montáž</t>
  </si>
  <si>
    <t>894412211RAA</t>
  </si>
  <si>
    <t>Šachta, DN 1000, stěna 90 mm, dno přímé V max. 40, hloubka dna 2,00 m, poklop litina 12,5 t</t>
  </si>
  <si>
    <t>871318111R00</t>
  </si>
  <si>
    <t>Kladení drenážního potrubí z plastických hmot</t>
  </si>
  <si>
    <t>svodný drén:19</t>
  </si>
  <si>
    <t>R286-11225.1</t>
  </si>
  <si>
    <t>Trubka PVC drenážní d 160 mm, tuhá s nepropustným dnem</t>
  </si>
  <si>
    <t>svodný drén:19*1,02</t>
  </si>
  <si>
    <t>212561111R00</t>
  </si>
  <si>
    <t>Výplň odvodňov. trativodů kam. hrubě drcen. 16 mm</t>
  </si>
  <si>
    <t>Změna frakce kameniva na 4-8 mm.</t>
  </si>
  <si>
    <t>svodný drén:0,4*0,3*19</t>
  </si>
  <si>
    <t>Frakce kameniva 8-16 mm.</t>
  </si>
  <si>
    <t>212971110R00</t>
  </si>
  <si>
    <t>Opláštění trativodů z geotext., do sklonu 1:2,5</t>
  </si>
  <si>
    <t>svodný drén:(0,4*3+0,6*2)*19</t>
  </si>
  <si>
    <t>69366197R</t>
  </si>
  <si>
    <t>Geotextilie netkaná 200 g/m2</t>
  </si>
  <si>
    <t>svodný drén:(0,4*3+0,6*2)*19*1,15</t>
  </si>
  <si>
    <t>0,3*0,1*67</t>
  </si>
  <si>
    <t>916561111RT4</t>
  </si>
  <si>
    <t>Osazení záhon.obrubníků do lože z C 12/15 s opěrou, včetně obrubníku  50/5/25 cm</t>
  </si>
  <si>
    <t>67</t>
  </si>
  <si>
    <t>R0152</t>
  </si>
  <si>
    <t>Příplatek za vyšší třídu betonového lože obrubníku, C 16/20</t>
  </si>
  <si>
    <t>Rozdíl v ceně mezi betonovým ložem obrubníku tř. C 12/15 a C 16/20.</t>
  </si>
  <si>
    <t>R0153</t>
  </si>
  <si>
    <t>Příplatek za řezání obrubníků</t>
  </si>
  <si>
    <t>998222012R00</t>
  </si>
  <si>
    <t>Přesun hmot, zpevněné plochy, kryt z kameniva</t>
  </si>
  <si>
    <t/>
  </si>
  <si>
    <t>SUM</t>
  </si>
  <si>
    <t>Poznámky uchazeče k zadání</t>
  </si>
  <si>
    <t>POPUZIV</t>
  </si>
  <si>
    <t>END</t>
  </si>
  <si>
    <t>SO 03 Workoutové hřiště</t>
  </si>
  <si>
    <t>Střední průmyslová škola Třebíč</t>
  </si>
  <si>
    <t>66610702</t>
  </si>
  <si>
    <t>Manželů Curieových 734, Třebíč 674 01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</si>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</sst>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B5" sqref="B5:J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38</v>
      </c>
      <c r="C2" s="80"/>
      <c r="D2" s="242" t="s">
        <v>43</v>
      </c>
      <c r="E2" s="243"/>
      <c r="F2" s="243"/>
      <c r="G2" s="243"/>
      <c r="H2" s="243"/>
      <c r="I2" s="243"/>
      <c r="J2" s="244"/>
      <c r="O2" s="2"/>
    </row>
    <row r="3" spans="1:15" ht="24" customHeight="1" x14ac:dyDescent="0.2">
      <c r="A3" s="4"/>
      <c r="B3" s="81" t="s">
        <v>41</v>
      </c>
      <c r="C3" s="82"/>
      <c r="D3" s="205" t="s">
        <v>358</v>
      </c>
      <c r="E3" s="206"/>
      <c r="F3" s="206"/>
      <c r="G3" s="206"/>
      <c r="H3" s="206"/>
      <c r="I3" s="206"/>
      <c r="J3" s="207"/>
    </row>
    <row r="4" spans="1:15" ht="24.6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359</v>
      </c>
      <c r="E5" s="25"/>
      <c r="F5" s="25"/>
      <c r="G5" s="25"/>
      <c r="H5" s="27" t="s">
        <v>33</v>
      </c>
      <c r="I5" s="89" t="s">
        <v>360</v>
      </c>
      <c r="J5" s="11"/>
    </row>
    <row r="6" spans="1:15" ht="15.75" customHeight="1" x14ac:dyDescent="0.2">
      <c r="A6" s="4"/>
      <c r="B6" s="39"/>
      <c r="C6" s="25"/>
      <c r="D6" s="89" t="s">
        <v>361</v>
      </c>
      <c r="E6" s="25"/>
      <c r="F6" s="25"/>
      <c r="G6" s="25"/>
      <c r="H6" s="27" t="s">
        <v>34</v>
      </c>
      <c r="I6" s="89" t="s">
        <v>362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SUMIF(F47:F59,A16,I47:I59)+SUMIF(F47:F59,"PSU",I47:I59)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SUMIF(F47:F59,A17,I47:I59)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SUMIF(F47:F59,A18,I47:I59)</f>
        <v>0</v>
      </c>
      <c r="J18" s="234"/>
    </row>
    <row r="19" spans="1:10" ht="23.25" customHeight="1" x14ac:dyDescent="0.2">
      <c r="A19" s="139" t="s">
        <v>75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SUMIF(F47:F59,A19,I47:I59)</f>
        <v>0</v>
      </c>
      <c r="J19" s="234"/>
    </row>
    <row r="20" spans="1:10" ht="23.25" customHeight="1" x14ac:dyDescent="0.2">
      <c r="A20" s="139" t="s">
        <v>76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SUMIF(F47:F59,A20,I47:I59)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08" t="s">
        <v>43</v>
      </c>
      <c r="D39" s="209"/>
      <c r="E39" s="209"/>
      <c r="F39" s="106">
        <f>'Rozpočet Pol'!AC229</f>
        <v>0</v>
      </c>
      <c r="G39" s="107">
        <f>'Rozpočet Pol'!AD229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0" t="s">
        <v>45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48</v>
      </c>
      <c r="G46" s="127"/>
      <c r="H46" s="127"/>
      <c r="I46" s="213" t="s">
        <v>28</v>
      </c>
      <c r="J46" s="213"/>
    </row>
    <row r="47" spans="1:10" ht="25.5" customHeight="1" x14ac:dyDescent="0.2">
      <c r="A47" s="120"/>
      <c r="B47" s="128" t="s">
        <v>49</v>
      </c>
      <c r="C47" s="215" t="s">
        <v>50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">
      <c r="A48" s="120"/>
      <c r="B48" s="122" t="s">
        <v>51</v>
      </c>
      <c r="C48" s="200" t="s">
        <v>52</v>
      </c>
      <c r="D48" s="201"/>
      <c r="E48" s="201"/>
      <c r="F48" s="132" t="s">
        <v>23</v>
      </c>
      <c r="G48" s="133"/>
      <c r="H48" s="133"/>
      <c r="I48" s="199">
        <f>'Rozpočet Pol'!G49</f>
        <v>0</v>
      </c>
      <c r="J48" s="199"/>
    </row>
    <row r="49" spans="1:10" ht="25.5" customHeight="1" x14ac:dyDescent="0.2">
      <c r="A49" s="120"/>
      <c r="B49" s="122" t="s">
        <v>53</v>
      </c>
      <c r="C49" s="200" t="s">
        <v>54</v>
      </c>
      <c r="D49" s="201"/>
      <c r="E49" s="201"/>
      <c r="F49" s="132" t="s">
        <v>23</v>
      </c>
      <c r="G49" s="133"/>
      <c r="H49" s="133"/>
      <c r="I49" s="199">
        <f>'Rozpočet Pol'!G69</f>
        <v>0</v>
      </c>
      <c r="J49" s="199"/>
    </row>
    <row r="50" spans="1:10" ht="25.5" customHeight="1" x14ac:dyDescent="0.2">
      <c r="A50" s="120"/>
      <c r="B50" s="122" t="s">
        <v>55</v>
      </c>
      <c r="C50" s="200" t="s">
        <v>56</v>
      </c>
      <c r="D50" s="201"/>
      <c r="E50" s="201"/>
      <c r="F50" s="132" t="s">
        <v>23</v>
      </c>
      <c r="G50" s="133"/>
      <c r="H50" s="133"/>
      <c r="I50" s="199">
        <f>'Rozpočet Pol'!G110</f>
        <v>0</v>
      </c>
      <c r="J50" s="199"/>
    </row>
    <row r="51" spans="1:10" ht="25.5" customHeight="1" x14ac:dyDescent="0.2">
      <c r="A51" s="120"/>
      <c r="B51" s="122" t="s">
        <v>57</v>
      </c>
      <c r="C51" s="200" t="s">
        <v>58</v>
      </c>
      <c r="D51" s="201"/>
      <c r="E51" s="201"/>
      <c r="F51" s="132" t="s">
        <v>23</v>
      </c>
      <c r="G51" s="133"/>
      <c r="H51" s="133"/>
      <c r="I51" s="199">
        <f>'Rozpočet Pol'!G135</f>
        <v>0</v>
      </c>
      <c r="J51" s="199"/>
    </row>
    <row r="52" spans="1:10" ht="25.5" customHeight="1" x14ac:dyDescent="0.2">
      <c r="A52" s="120"/>
      <c r="B52" s="122" t="s">
        <v>59</v>
      </c>
      <c r="C52" s="200" t="s">
        <v>60</v>
      </c>
      <c r="D52" s="201"/>
      <c r="E52" s="201"/>
      <c r="F52" s="132" t="s">
        <v>23</v>
      </c>
      <c r="G52" s="133"/>
      <c r="H52" s="133"/>
      <c r="I52" s="199">
        <f>'Rozpočet Pol'!G148</f>
        <v>0</v>
      </c>
      <c r="J52" s="199"/>
    </row>
    <row r="53" spans="1:10" ht="25.5" customHeight="1" x14ac:dyDescent="0.2">
      <c r="A53" s="120"/>
      <c r="B53" s="122" t="s">
        <v>61</v>
      </c>
      <c r="C53" s="200" t="s">
        <v>62</v>
      </c>
      <c r="D53" s="201"/>
      <c r="E53" s="201"/>
      <c r="F53" s="132" t="s">
        <v>23</v>
      </c>
      <c r="G53" s="133"/>
      <c r="H53" s="133"/>
      <c r="I53" s="199">
        <f>'Rozpočet Pol'!G165</f>
        <v>0</v>
      </c>
      <c r="J53" s="199"/>
    </row>
    <row r="54" spans="1:10" ht="25.5" customHeight="1" x14ac:dyDescent="0.2">
      <c r="A54" s="120"/>
      <c r="B54" s="122" t="s">
        <v>63</v>
      </c>
      <c r="C54" s="200" t="s">
        <v>64</v>
      </c>
      <c r="D54" s="201"/>
      <c r="E54" s="201"/>
      <c r="F54" s="132" t="s">
        <v>23</v>
      </c>
      <c r="G54" s="133"/>
      <c r="H54" s="133"/>
      <c r="I54" s="199">
        <f>'Rozpočet Pol'!G175</f>
        <v>0</v>
      </c>
      <c r="J54" s="199"/>
    </row>
    <row r="55" spans="1:10" ht="25.5" customHeight="1" x14ac:dyDescent="0.2">
      <c r="A55" s="120"/>
      <c r="B55" s="122" t="s">
        <v>65</v>
      </c>
      <c r="C55" s="200" t="s">
        <v>66</v>
      </c>
      <c r="D55" s="201"/>
      <c r="E55" s="201"/>
      <c r="F55" s="132" t="s">
        <v>23</v>
      </c>
      <c r="G55" s="133"/>
      <c r="H55" s="133"/>
      <c r="I55" s="199">
        <f>'Rozpočet Pol'!G184</f>
        <v>0</v>
      </c>
      <c r="J55" s="199"/>
    </row>
    <row r="56" spans="1:10" ht="25.5" customHeight="1" x14ac:dyDescent="0.2">
      <c r="A56" s="120"/>
      <c r="B56" s="122" t="s">
        <v>67</v>
      </c>
      <c r="C56" s="200" t="s">
        <v>68</v>
      </c>
      <c r="D56" s="201"/>
      <c r="E56" s="201"/>
      <c r="F56" s="132" t="s">
        <v>23</v>
      </c>
      <c r="G56" s="133"/>
      <c r="H56" s="133"/>
      <c r="I56" s="199">
        <f>'Rozpočet Pol'!G198</f>
        <v>0</v>
      </c>
      <c r="J56" s="199"/>
    </row>
    <row r="57" spans="1:10" ht="25.5" customHeight="1" x14ac:dyDescent="0.2">
      <c r="A57" s="120"/>
      <c r="B57" s="122" t="s">
        <v>69</v>
      </c>
      <c r="C57" s="200" t="s">
        <v>70</v>
      </c>
      <c r="D57" s="201"/>
      <c r="E57" s="201"/>
      <c r="F57" s="132" t="s">
        <v>23</v>
      </c>
      <c r="G57" s="133"/>
      <c r="H57" s="133"/>
      <c r="I57" s="199">
        <f>'Rozpočet Pol'!G201</f>
        <v>0</v>
      </c>
      <c r="J57" s="199"/>
    </row>
    <row r="58" spans="1:10" ht="25.5" customHeight="1" x14ac:dyDescent="0.2">
      <c r="A58" s="120"/>
      <c r="B58" s="122" t="s">
        <v>71</v>
      </c>
      <c r="C58" s="200" t="s">
        <v>72</v>
      </c>
      <c r="D58" s="201"/>
      <c r="E58" s="201"/>
      <c r="F58" s="132" t="s">
        <v>23</v>
      </c>
      <c r="G58" s="133"/>
      <c r="H58" s="133"/>
      <c r="I58" s="199">
        <f>'Rozpočet Pol'!G216</f>
        <v>0</v>
      </c>
      <c r="J58" s="199"/>
    </row>
    <row r="59" spans="1:10" ht="25.5" customHeight="1" x14ac:dyDescent="0.2">
      <c r="A59" s="120"/>
      <c r="B59" s="129" t="s">
        <v>73</v>
      </c>
      <c r="C59" s="203" t="s">
        <v>74</v>
      </c>
      <c r="D59" s="204"/>
      <c r="E59" s="204"/>
      <c r="F59" s="134" t="s">
        <v>23</v>
      </c>
      <c r="G59" s="135"/>
      <c r="H59" s="135"/>
      <c r="I59" s="202">
        <f>'Rozpočet Pol'!G226</f>
        <v>0</v>
      </c>
      <c r="J59" s="202"/>
    </row>
    <row r="60" spans="1:10" ht="25.5" customHeight="1" x14ac:dyDescent="0.2">
      <c r="A60" s="121"/>
      <c r="B60" s="125" t="s">
        <v>1</v>
      </c>
      <c r="C60" s="125"/>
      <c r="D60" s="126"/>
      <c r="E60" s="126"/>
      <c r="F60" s="136"/>
      <c r="G60" s="137"/>
      <c r="H60" s="137"/>
      <c r="I60" s="198">
        <f>SUM(I47:I59)</f>
        <v>0</v>
      </c>
      <c r="J60" s="198"/>
    </row>
    <row r="61" spans="1:10" x14ac:dyDescent="0.2">
      <c r="F61" s="138"/>
      <c r="G61" s="94"/>
      <c r="H61" s="138"/>
      <c r="I61" s="94"/>
      <c r="J61" s="94"/>
    </row>
    <row r="62" spans="1:10" x14ac:dyDescent="0.2">
      <c r="F62" s="138"/>
      <c r="G62" s="94"/>
      <c r="H62" s="138"/>
      <c r="I62" s="94"/>
      <c r="J62" s="94"/>
    </row>
    <row r="63" spans="1:10" x14ac:dyDescent="0.2">
      <c r="F63" s="138"/>
      <c r="G63" s="94"/>
      <c r="H63" s="138"/>
      <c r="I63" s="94"/>
      <c r="J6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60:J60"/>
    <mergeCell ref="I57:J57"/>
    <mergeCell ref="C57:E57"/>
    <mergeCell ref="I58:J58"/>
    <mergeCell ref="C58:E58"/>
    <mergeCell ref="I59:J59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239"/>
  <sheetViews>
    <sheetView tabSelected="1" workbookViewId="0">
      <selection activeCell="E24" sqref="E2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78</v>
      </c>
    </row>
    <row r="2" spans="1:60" ht="25.15" customHeight="1" x14ac:dyDescent="0.2">
      <c r="A2" s="143" t="s">
        <v>77</v>
      </c>
      <c r="B2" s="141"/>
      <c r="C2" s="270" t="s">
        <v>43</v>
      </c>
      <c r="D2" s="271"/>
      <c r="E2" s="271"/>
      <c r="F2" s="271"/>
      <c r="G2" s="272"/>
      <c r="AE2" t="s">
        <v>79</v>
      </c>
    </row>
    <row r="3" spans="1:60" ht="25.1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E3" t="s">
        <v>80</v>
      </c>
    </row>
    <row r="4" spans="1:60" ht="25.1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81</v>
      </c>
    </row>
    <row r="5" spans="1:60" hidden="1" x14ac:dyDescent="0.2">
      <c r="A5" s="145" t="s">
        <v>82</v>
      </c>
      <c r="B5" s="146"/>
      <c r="C5" s="147"/>
      <c r="D5" s="148"/>
      <c r="E5" s="148"/>
      <c r="F5" s="148"/>
      <c r="G5" s="149"/>
      <c r="AE5" t="s">
        <v>83</v>
      </c>
    </row>
    <row r="7" spans="1:60" ht="38.25" x14ac:dyDescent="0.2">
      <c r="A7" s="155" t="s">
        <v>84</v>
      </c>
      <c r="B7" s="156" t="s">
        <v>85</v>
      </c>
      <c r="C7" s="156" t="s">
        <v>86</v>
      </c>
      <c r="D7" s="155" t="s">
        <v>87</v>
      </c>
      <c r="E7" s="155" t="s">
        <v>88</v>
      </c>
      <c r="F7" s="150" t="s">
        <v>89</v>
      </c>
      <c r="G7" s="172" t="s">
        <v>28</v>
      </c>
      <c r="H7" s="173" t="s">
        <v>29</v>
      </c>
      <c r="I7" s="173" t="s">
        <v>90</v>
      </c>
      <c r="J7" s="173" t="s">
        <v>30</v>
      </c>
      <c r="K7" s="173" t="s">
        <v>91</v>
      </c>
      <c r="L7" s="173" t="s">
        <v>92</v>
      </c>
      <c r="M7" s="173" t="s">
        <v>93</v>
      </c>
      <c r="N7" s="173" t="s">
        <v>94</v>
      </c>
      <c r="O7" s="173" t="s">
        <v>95</v>
      </c>
      <c r="P7" s="173" t="s">
        <v>96</v>
      </c>
      <c r="Q7" s="173" t="s">
        <v>97</v>
      </c>
      <c r="R7" s="173" t="s">
        <v>98</v>
      </c>
      <c r="S7" s="173" t="s">
        <v>99</v>
      </c>
      <c r="T7" s="173" t="s">
        <v>100</v>
      </c>
      <c r="U7" s="158" t="s">
        <v>101</v>
      </c>
    </row>
    <row r="8" spans="1:60" x14ac:dyDescent="0.2">
      <c r="A8" s="174" t="s">
        <v>102</v>
      </c>
      <c r="B8" s="175" t="s">
        <v>49</v>
      </c>
      <c r="C8" s="176" t="s">
        <v>50</v>
      </c>
      <c r="D8" s="157"/>
      <c r="E8" s="177"/>
      <c r="F8" s="178"/>
      <c r="G8" s="178">
        <f>SUMIF(AE9:AE48,"&lt;&gt;NOR",G9:G48)</f>
        <v>0</v>
      </c>
      <c r="H8" s="178"/>
      <c r="I8" s="178">
        <f>SUM(I9:I48)</f>
        <v>0</v>
      </c>
      <c r="J8" s="178"/>
      <c r="K8" s="178">
        <f>SUM(K9:K48)</f>
        <v>0</v>
      </c>
      <c r="L8" s="178"/>
      <c r="M8" s="178">
        <f>SUM(M9:M48)</f>
        <v>0</v>
      </c>
      <c r="N8" s="157"/>
      <c r="O8" s="157">
        <f>SUM(O9:O48)</f>
        <v>0</v>
      </c>
      <c r="P8" s="157"/>
      <c r="Q8" s="157">
        <f>SUM(Q9:Q48)</f>
        <v>0</v>
      </c>
      <c r="R8" s="157"/>
      <c r="S8" s="157"/>
      <c r="T8" s="174"/>
      <c r="U8" s="157">
        <f>SUM(U9:U48)</f>
        <v>117.14000000000001</v>
      </c>
      <c r="AE8" t="s">
        <v>103</v>
      </c>
    </row>
    <row r="9" spans="1:60" outlineLevel="1" x14ac:dyDescent="0.2">
      <c r="A9" s="152">
        <v>1</v>
      </c>
      <c r="B9" s="159" t="s">
        <v>104</v>
      </c>
      <c r="C9" s="191" t="s">
        <v>105</v>
      </c>
      <c r="D9" s="161" t="s">
        <v>106</v>
      </c>
      <c r="E9" s="166">
        <v>95.35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0.36799999999999999</v>
      </c>
      <c r="U9" s="161">
        <f>ROUND(E9*T9,2)</f>
        <v>35.090000000000003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107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192" t="s">
        <v>108</v>
      </c>
      <c r="D10" s="163"/>
      <c r="E10" s="167">
        <v>12.2</v>
      </c>
      <c r="F10" s="170"/>
      <c r="G10" s="170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109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192" t="s">
        <v>110</v>
      </c>
      <c r="D11" s="163"/>
      <c r="E11" s="167">
        <v>83.15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109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2</v>
      </c>
      <c r="B12" s="159" t="s">
        <v>104</v>
      </c>
      <c r="C12" s="191" t="s">
        <v>105</v>
      </c>
      <c r="D12" s="161" t="s">
        <v>106</v>
      </c>
      <c r="E12" s="166">
        <v>24.4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0.36799999999999999</v>
      </c>
      <c r="U12" s="161">
        <f>ROUND(E12*T12,2)</f>
        <v>8.98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107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9"/>
      <c r="C13" s="192" t="s">
        <v>111</v>
      </c>
      <c r="D13" s="163"/>
      <c r="E13" s="167">
        <v>24.4</v>
      </c>
      <c r="F13" s="170"/>
      <c r="G13" s="170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109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3</v>
      </c>
      <c r="B14" s="159" t="s">
        <v>104</v>
      </c>
      <c r="C14" s="191" t="s">
        <v>105</v>
      </c>
      <c r="D14" s="161" t="s">
        <v>106</v>
      </c>
      <c r="E14" s="166">
        <v>24.4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0.36799999999999999</v>
      </c>
      <c r="U14" s="161">
        <f>ROUND(E14*T14,2)</f>
        <v>8.98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107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9"/>
      <c r="C15" s="192" t="s">
        <v>112</v>
      </c>
      <c r="D15" s="163"/>
      <c r="E15" s="167">
        <v>24.4</v>
      </c>
      <c r="F15" s="170"/>
      <c r="G15" s="170"/>
      <c r="H15" s="170"/>
      <c r="I15" s="170"/>
      <c r="J15" s="170"/>
      <c r="K15" s="170"/>
      <c r="L15" s="170"/>
      <c r="M15" s="170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109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4</v>
      </c>
      <c r="B16" s="159" t="s">
        <v>104</v>
      </c>
      <c r="C16" s="191" t="s">
        <v>105</v>
      </c>
      <c r="D16" s="161" t="s">
        <v>106</v>
      </c>
      <c r="E16" s="166">
        <v>48.8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21</v>
      </c>
      <c r="M16" s="170">
        <f>G16*(1+L16/100)</f>
        <v>0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0.36799999999999999</v>
      </c>
      <c r="U16" s="161">
        <f>ROUND(E16*T16,2)</f>
        <v>17.96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107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192" t="s">
        <v>113</v>
      </c>
      <c r="D17" s="163"/>
      <c r="E17" s="167">
        <v>48.8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109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5</v>
      </c>
      <c r="B18" s="159" t="s">
        <v>104</v>
      </c>
      <c r="C18" s="191" t="s">
        <v>105</v>
      </c>
      <c r="D18" s="161" t="s">
        <v>106</v>
      </c>
      <c r="E18" s="166">
        <v>6.1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0.36799999999999999</v>
      </c>
      <c r="U18" s="161">
        <f>ROUND(E18*T18,2)</f>
        <v>2.2400000000000002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107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192" t="s">
        <v>114</v>
      </c>
      <c r="D19" s="163"/>
      <c r="E19" s="167">
        <v>6.1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109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6</v>
      </c>
      <c r="B20" s="159" t="s">
        <v>115</v>
      </c>
      <c r="C20" s="191" t="s">
        <v>116</v>
      </c>
      <c r="D20" s="161" t="s">
        <v>106</v>
      </c>
      <c r="E20" s="166">
        <v>6.1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7.3999999999999996E-2</v>
      </c>
      <c r="U20" s="161">
        <f>ROUND(E20*T20,2)</f>
        <v>0.45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107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9"/>
      <c r="C21" s="192" t="s">
        <v>114</v>
      </c>
      <c r="D21" s="163"/>
      <c r="E21" s="167">
        <v>6.1</v>
      </c>
      <c r="F21" s="170"/>
      <c r="G21" s="170"/>
      <c r="H21" s="170"/>
      <c r="I21" s="170"/>
      <c r="J21" s="170"/>
      <c r="K21" s="170"/>
      <c r="L21" s="170"/>
      <c r="M21" s="170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109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7</v>
      </c>
      <c r="B22" s="159" t="s">
        <v>117</v>
      </c>
      <c r="C22" s="191" t="s">
        <v>118</v>
      </c>
      <c r="D22" s="161" t="s">
        <v>106</v>
      </c>
      <c r="E22" s="166">
        <v>6.1</v>
      </c>
      <c r="F22" s="169">
        <f>H22+J22</f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21</v>
      </c>
      <c r="M22" s="170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4.2999999999999997E-2</v>
      </c>
      <c r="U22" s="161">
        <f>ROUND(E22*T22,2)</f>
        <v>0.26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107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9"/>
      <c r="C23" s="192" t="s">
        <v>114</v>
      </c>
      <c r="D23" s="163"/>
      <c r="E23" s="167">
        <v>6.1</v>
      </c>
      <c r="F23" s="170"/>
      <c r="G23" s="170"/>
      <c r="H23" s="170"/>
      <c r="I23" s="170"/>
      <c r="J23" s="170"/>
      <c r="K23" s="170"/>
      <c r="L23" s="170"/>
      <c r="M23" s="170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109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8</v>
      </c>
      <c r="B24" s="159" t="s">
        <v>119</v>
      </c>
      <c r="C24" s="191" t="s">
        <v>120</v>
      </c>
      <c r="D24" s="161" t="s">
        <v>106</v>
      </c>
      <c r="E24" s="166">
        <v>12.56</v>
      </c>
      <c r="F24" s="169">
        <f>H24+J24</f>
        <v>0</v>
      </c>
      <c r="G24" s="170">
        <f>ROUND(E24*F24,2)</f>
        <v>0</v>
      </c>
      <c r="H24" s="170"/>
      <c r="I24" s="170">
        <f>ROUND(E24*H24,2)</f>
        <v>0</v>
      </c>
      <c r="J24" s="170"/>
      <c r="K24" s="170">
        <f>ROUND(E24*J24,2)</f>
        <v>0</v>
      </c>
      <c r="L24" s="170">
        <v>21</v>
      </c>
      <c r="M24" s="170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0.23</v>
      </c>
      <c r="U24" s="161">
        <f>ROUND(E24*T24,2)</f>
        <v>2.89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192" t="s">
        <v>121</v>
      </c>
      <c r="D25" s="163"/>
      <c r="E25" s="167">
        <v>4.5599999999999996</v>
      </c>
      <c r="F25" s="170"/>
      <c r="G25" s="170"/>
      <c r="H25" s="170"/>
      <c r="I25" s="170"/>
      <c r="J25" s="170"/>
      <c r="K25" s="170"/>
      <c r="L25" s="170"/>
      <c r="M25" s="170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109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192" t="s">
        <v>122</v>
      </c>
      <c r="D26" s="163"/>
      <c r="E26" s="167">
        <v>8</v>
      </c>
      <c r="F26" s="170"/>
      <c r="G26" s="170"/>
      <c r="H26" s="170"/>
      <c r="I26" s="170"/>
      <c r="J26" s="170"/>
      <c r="K26" s="170"/>
      <c r="L26" s="170"/>
      <c r="M26" s="170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109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9</v>
      </c>
      <c r="B27" s="159" t="s">
        <v>123</v>
      </c>
      <c r="C27" s="191" t="s">
        <v>124</v>
      </c>
      <c r="D27" s="161" t="s">
        <v>106</v>
      </c>
      <c r="E27" s="166">
        <v>10.317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3.1309999999999998</v>
      </c>
      <c r="U27" s="161">
        <f>ROUND(E27*T27,2)</f>
        <v>32.299999999999997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107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9"/>
      <c r="C28" s="192" t="s">
        <v>125</v>
      </c>
      <c r="D28" s="163"/>
      <c r="E28" s="167">
        <v>1.944</v>
      </c>
      <c r="F28" s="170"/>
      <c r="G28" s="170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109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192" t="s">
        <v>126</v>
      </c>
      <c r="D29" s="163"/>
      <c r="E29" s="167">
        <v>8.0500000000000007</v>
      </c>
      <c r="F29" s="170"/>
      <c r="G29" s="170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109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192" t="s">
        <v>127</v>
      </c>
      <c r="D30" s="163"/>
      <c r="E30" s="167">
        <v>0.18</v>
      </c>
      <c r="F30" s="170"/>
      <c r="G30" s="170"/>
      <c r="H30" s="170"/>
      <c r="I30" s="170"/>
      <c r="J30" s="170"/>
      <c r="K30" s="170"/>
      <c r="L30" s="170"/>
      <c r="M30" s="170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109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9"/>
      <c r="C31" s="192" t="s">
        <v>128</v>
      </c>
      <c r="D31" s="163"/>
      <c r="E31" s="167">
        <v>8.1000000000000003E-2</v>
      </c>
      <c r="F31" s="170"/>
      <c r="G31" s="170"/>
      <c r="H31" s="170"/>
      <c r="I31" s="170"/>
      <c r="J31" s="170"/>
      <c r="K31" s="170"/>
      <c r="L31" s="170"/>
      <c r="M31" s="170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109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2" t="s">
        <v>129</v>
      </c>
      <c r="D32" s="163"/>
      <c r="E32" s="167">
        <v>6.2E-2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109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10</v>
      </c>
      <c r="B33" s="159" t="s">
        <v>130</v>
      </c>
      <c r="C33" s="191" t="s">
        <v>131</v>
      </c>
      <c r="D33" s="161" t="s">
        <v>106</v>
      </c>
      <c r="E33" s="166">
        <v>6.43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0.20200000000000001</v>
      </c>
      <c r="U33" s="161">
        <f>ROUND(E33*T33,2)</f>
        <v>1.3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9"/>
      <c r="C34" s="192" t="s">
        <v>132</v>
      </c>
      <c r="D34" s="163"/>
      <c r="E34" s="167">
        <v>6.43</v>
      </c>
      <c r="F34" s="170"/>
      <c r="G34" s="170"/>
      <c r="H34" s="170"/>
      <c r="I34" s="170"/>
      <c r="J34" s="170"/>
      <c r="K34" s="170"/>
      <c r="L34" s="170"/>
      <c r="M34" s="170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109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11</v>
      </c>
      <c r="B35" s="159" t="s">
        <v>133</v>
      </c>
      <c r="C35" s="191" t="s">
        <v>134</v>
      </c>
      <c r="D35" s="161" t="s">
        <v>106</v>
      </c>
      <c r="E35" s="166">
        <v>209.4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1.0999999999999999E-2</v>
      </c>
      <c r="U35" s="161">
        <f>ROUND(E35*T35,2)</f>
        <v>2.2999999999999998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9"/>
      <c r="C36" s="192" t="s">
        <v>135</v>
      </c>
      <c r="D36" s="163"/>
      <c r="E36" s="167">
        <v>209.4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109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12</v>
      </c>
      <c r="B37" s="159" t="s">
        <v>136</v>
      </c>
      <c r="C37" s="191" t="s">
        <v>137</v>
      </c>
      <c r="D37" s="161" t="s">
        <v>106</v>
      </c>
      <c r="E37" s="166">
        <v>488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0</v>
      </c>
      <c r="U37" s="161">
        <f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107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2" t="s">
        <v>138</v>
      </c>
      <c r="D38" s="163"/>
      <c r="E38" s="167">
        <v>488</v>
      </c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109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13</v>
      </c>
      <c r="B39" s="159" t="s">
        <v>139</v>
      </c>
      <c r="C39" s="191" t="s">
        <v>140</v>
      </c>
      <c r="D39" s="161" t="s">
        <v>141</v>
      </c>
      <c r="E39" s="166">
        <v>245.16</v>
      </c>
      <c r="F39" s="169">
        <f>H39+J39</f>
        <v>0</v>
      </c>
      <c r="G39" s="170">
        <f>ROUND(E39*F39,2)</f>
        <v>0</v>
      </c>
      <c r="H39" s="170"/>
      <c r="I39" s="170">
        <f>ROUND(E39*H39,2)</f>
        <v>0</v>
      </c>
      <c r="J39" s="170"/>
      <c r="K39" s="170">
        <f>ROUND(E39*J39,2)</f>
        <v>0</v>
      </c>
      <c r="L39" s="170">
        <v>21</v>
      </c>
      <c r="M39" s="170">
        <f>G39*(1+L39/100)</f>
        <v>0</v>
      </c>
      <c r="N39" s="161">
        <v>0</v>
      </c>
      <c r="O39" s="161">
        <f>ROUND(E39*N39,5)</f>
        <v>0</v>
      </c>
      <c r="P39" s="161">
        <v>0</v>
      </c>
      <c r="Q39" s="161">
        <f>ROUND(E39*P39,5)</f>
        <v>0</v>
      </c>
      <c r="R39" s="161"/>
      <c r="S39" s="161"/>
      <c r="T39" s="162">
        <v>0</v>
      </c>
      <c r="U39" s="161">
        <f>ROUND(E39*T39,2)</f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9"/>
      <c r="C40" s="192" t="s">
        <v>142</v>
      </c>
      <c r="D40" s="163"/>
      <c r="E40" s="167">
        <v>245.16</v>
      </c>
      <c r="F40" s="170"/>
      <c r="G40" s="170"/>
      <c r="H40" s="170"/>
      <c r="I40" s="170"/>
      <c r="J40" s="170"/>
      <c r="K40" s="170"/>
      <c r="L40" s="170"/>
      <c r="M40" s="170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109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14</v>
      </c>
      <c r="B41" s="159" t="s">
        <v>143</v>
      </c>
      <c r="C41" s="191" t="s">
        <v>144</v>
      </c>
      <c r="D41" s="161" t="s">
        <v>141</v>
      </c>
      <c r="E41" s="166">
        <v>43.92</v>
      </c>
      <c r="F41" s="169">
        <f>H41+J41</f>
        <v>0</v>
      </c>
      <c r="G41" s="170">
        <f>ROUND(E41*F41,2)</f>
        <v>0</v>
      </c>
      <c r="H41" s="170"/>
      <c r="I41" s="170">
        <f>ROUND(E41*H41,2)</f>
        <v>0</v>
      </c>
      <c r="J41" s="170"/>
      <c r="K41" s="170">
        <f>ROUND(E41*J41,2)</f>
        <v>0</v>
      </c>
      <c r="L41" s="170">
        <v>21</v>
      </c>
      <c r="M41" s="170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107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9"/>
      <c r="C42" s="250" t="s">
        <v>145</v>
      </c>
      <c r="D42" s="251"/>
      <c r="E42" s="252"/>
      <c r="F42" s="253"/>
      <c r="G42" s="254"/>
      <c r="H42" s="170"/>
      <c r="I42" s="170"/>
      <c r="J42" s="170"/>
      <c r="K42" s="170"/>
      <c r="L42" s="170"/>
      <c r="M42" s="170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146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Odpad kategorie O.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2" t="s">
        <v>147</v>
      </c>
      <c r="D43" s="163"/>
      <c r="E43" s="167">
        <v>43.92</v>
      </c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109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15</v>
      </c>
      <c r="B44" s="159" t="s">
        <v>148</v>
      </c>
      <c r="C44" s="191" t="s">
        <v>149</v>
      </c>
      <c r="D44" s="161" t="s">
        <v>141</v>
      </c>
      <c r="E44" s="166">
        <v>24.4</v>
      </c>
      <c r="F44" s="169">
        <f>H44+J44</f>
        <v>0</v>
      </c>
      <c r="G44" s="170">
        <f>ROUND(E44*F44,2)</f>
        <v>0</v>
      </c>
      <c r="H44" s="170"/>
      <c r="I44" s="170">
        <f>ROUND(E44*H44,2)</f>
        <v>0</v>
      </c>
      <c r="J44" s="170"/>
      <c r="K44" s="170">
        <f>ROUND(E44*J44,2)</f>
        <v>0</v>
      </c>
      <c r="L44" s="170">
        <v>21</v>
      </c>
      <c r="M44" s="170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9"/>
      <c r="C45" s="250" t="s">
        <v>145</v>
      </c>
      <c r="D45" s="251"/>
      <c r="E45" s="252"/>
      <c r="F45" s="253"/>
      <c r="G45" s="254"/>
      <c r="H45" s="170"/>
      <c r="I45" s="170"/>
      <c r="J45" s="170"/>
      <c r="K45" s="170"/>
      <c r="L45" s="170"/>
      <c r="M45" s="170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146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Odpad kategorie O.</v>
      </c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192" t="s">
        <v>150</v>
      </c>
      <c r="D46" s="163"/>
      <c r="E46" s="167">
        <v>24.4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109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16</v>
      </c>
      <c r="B47" s="159" t="s">
        <v>151</v>
      </c>
      <c r="C47" s="191" t="s">
        <v>152</v>
      </c>
      <c r="D47" s="161" t="s">
        <v>153</v>
      </c>
      <c r="E47" s="166">
        <v>244</v>
      </c>
      <c r="F47" s="169">
        <f>H47+J47</f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1.7999999999999999E-2</v>
      </c>
      <c r="U47" s="161">
        <f>ROUND(E47*T47,2)</f>
        <v>4.3899999999999997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107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9"/>
      <c r="C48" s="192" t="s">
        <v>154</v>
      </c>
      <c r="D48" s="163"/>
      <c r="E48" s="167">
        <v>244</v>
      </c>
      <c r="F48" s="170"/>
      <c r="G48" s="170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109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53" t="s">
        <v>102</v>
      </c>
      <c r="B49" s="160" t="s">
        <v>51</v>
      </c>
      <c r="C49" s="193" t="s">
        <v>52</v>
      </c>
      <c r="D49" s="164"/>
      <c r="E49" s="168"/>
      <c r="F49" s="171"/>
      <c r="G49" s="171">
        <f>SUMIF(AE50:AE68,"&lt;&gt;NOR",G50:G68)</f>
        <v>0</v>
      </c>
      <c r="H49" s="171"/>
      <c r="I49" s="171">
        <f>SUM(I50:I68)</f>
        <v>0</v>
      </c>
      <c r="J49" s="171"/>
      <c r="K49" s="171">
        <f>SUM(K50:K68)</f>
        <v>0</v>
      </c>
      <c r="L49" s="171"/>
      <c r="M49" s="171">
        <f>SUM(M50:M68)</f>
        <v>0</v>
      </c>
      <c r="N49" s="164"/>
      <c r="O49" s="164">
        <f>SUM(O50:O68)</f>
        <v>0</v>
      </c>
      <c r="P49" s="164"/>
      <c r="Q49" s="164">
        <f>SUM(Q50:Q68)</f>
        <v>61.125</v>
      </c>
      <c r="R49" s="164"/>
      <c r="S49" s="164"/>
      <c r="T49" s="165"/>
      <c r="U49" s="164">
        <f>SUM(U50:U68)</f>
        <v>265.5</v>
      </c>
      <c r="AE49" t="s">
        <v>103</v>
      </c>
    </row>
    <row r="50" spans="1:60" ht="22.5" outlineLevel="1" x14ac:dyDescent="0.2">
      <c r="A50" s="152">
        <v>17</v>
      </c>
      <c r="B50" s="159" t="s">
        <v>155</v>
      </c>
      <c r="C50" s="191" t="s">
        <v>156</v>
      </c>
      <c r="D50" s="161" t="s">
        <v>157</v>
      </c>
      <c r="E50" s="166">
        <v>1</v>
      </c>
      <c r="F50" s="169">
        <f>H50+J50</f>
        <v>0</v>
      </c>
      <c r="G50" s="170">
        <f>ROUND(E50*F50,2)</f>
        <v>0</v>
      </c>
      <c r="H50" s="170"/>
      <c r="I50" s="170">
        <f>ROUND(E50*H50,2)</f>
        <v>0</v>
      </c>
      <c r="J50" s="170"/>
      <c r="K50" s="170">
        <f>ROUND(E50*J50,2)</f>
        <v>0</v>
      </c>
      <c r="L50" s="170">
        <v>21</v>
      </c>
      <c r="M50" s="170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0</v>
      </c>
      <c r="U50" s="161">
        <f>ROUND(E50*T50,2)</f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107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9"/>
      <c r="C51" s="192" t="s">
        <v>49</v>
      </c>
      <c r="D51" s="163"/>
      <c r="E51" s="167">
        <v>1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109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18</v>
      </c>
      <c r="B52" s="159" t="s">
        <v>158</v>
      </c>
      <c r="C52" s="191" t="s">
        <v>159</v>
      </c>
      <c r="D52" s="161" t="s">
        <v>160</v>
      </c>
      <c r="E52" s="166">
        <v>113</v>
      </c>
      <c r="F52" s="169">
        <f>H52+J52</f>
        <v>0</v>
      </c>
      <c r="G52" s="170">
        <f>ROUND(E52*F52,2)</f>
        <v>0</v>
      </c>
      <c r="H52" s="170"/>
      <c r="I52" s="170">
        <f>ROUND(E52*H52,2)</f>
        <v>0</v>
      </c>
      <c r="J52" s="170"/>
      <c r="K52" s="170">
        <f>ROUND(E52*J52,2)</f>
        <v>0</v>
      </c>
      <c r="L52" s="170">
        <v>21</v>
      </c>
      <c r="M52" s="170">
        <f>G52*(1+L52/100)</f>
        <v>0</v>
      </c>
      <c r="N52" s="161">
        <v>0</v>
      </c>
      <c r="O52" s="161">
        <f>ROUND(E52*N52,5)</f>
        <v>0</v>
      </c>
      <c r="P52" s="161">
        <v>0.125</v>
      </c>
      <c r="Q52" s="161">
        <f>ROUND(E52*P52,5)</f>
        <v>14.125</v>
      </c>
      <c r="R52" s="161"/>
      <c r="S52" s="161"/>
      <c r="T52" s="162">
        <v>0.08</v>
      </c>
      <c r="U52" s="161">
        <f>ROUND(E52*T52,2)</f>
        <v>9.0399999999999991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107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9"/>
      <c r="C53" s="192" t="s">
        <v>161</v>
      </c>
      <c r="D53" s="163"/>
      <c r="E53" s="167">
        <v>113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109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19</v>
      </c>
      <c r="B54" s="159" t="s">
        <v>162</v>
      </c>
      <c r="C54" s="191" t="s">
        <v>163</v>
      </c>
      <c r="D54" s="161" t="s">
        <v>106</v>
      </c>
      <c r="E54" s="166">
        <v>5.9</v>
      </c>
      <c r="F54" s="169">
        <f>H54+J54</f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1">
        <v>0</v>
      </c>
      <c r="O54" s="161">
        <f>ROUND(E54*N54,5)</f>
        <v>0</v>
      </c>
      <c r="P54" s="161">
        <v>2.2000000000000002</v>
      </c>
      <c r="Q54" s="161">
        <f>ROUND(E54*P54,5)</f>
        <v>12.98</v>
      </c>
      <c r="R54" s="161"/>
      <c r="S54" s="161"/>
      <c r="T54" s="162">
        <v>6.4359999999999999</v>
      </c>
      <c r="U54" s="161">
        <f>ROUND(E54*T54,2)</f>
        <v>37.97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9"/>
      <c r="C55" s="192" t="s">
        <v>164</v>
      </c>
      <c r="D55" s="163"/>
      <c r="E55" s="167">
        <v>2.15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109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9"/>
      <c r="C56" s="192" t="s">
        <v>165</v>
      </c>
      <c r="D56" s="163"/>
      <c r="E56" s="167">
        <v>3.75</v>
      </c>
      <c r="F56" s="170"/>
      <c r="G56" s="170"/>
      <c r="H56" s="170"/>
      <c r="I56" s="170"/>
      <c r="J56" s="170"/>
      <c r="K56" s="170"/>
      <c r="L56" s="170"/>
      <c r="M56" s="170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109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20</v>
      </c>
      <c r="B57" s="159" t="s">
        <v>166</v>
      </c>
      <c r="C57" s="191" t="s">
        <v>167</v>
      </c>
      <c r="D57" s="161" t="s">
        <v>106</v>
      </c>
      <c r="E57" s="166">
        <v>14.175000000000001</v>
      </c>
      <c r="F57" s="169">
        <f>H57+J57</f>
        <v>0</v>
      </c>
      <c r="G57" s="170">
        <f>ROUND(E57*F57,2)</f>
        <v>0</v>
      </c>
      <c r="H57" s="170"/>
      <c r="I57" s="170">
        <f>ROUND(E57*H57,2)</f>
        <v>0</v>
      </c>
      <c r="J57" s="170"/>
      <c r="K57" s="170">
        <f>ROUND(E57*J57,2)</f>
        <v>0</v>
      </c>
      <c r="L57" s="170">
        <v>21</v>
      </c>
      <c r="M57" s="170">
        <f>G57*(1+L57/100)</f>
        <v>0</v>
      </c>
      <c r="N57" s="161">
        <v>0</v>
      </c>
      <c r="O57" s="161">
        <f>ROUND(E57*N57,5)</f>
        <v>0</v>
      </c>
      <c r="P57" s="161">
        <v>2.4</v>
      </c>
      <c r="Q57" s="161">
        <f>ROUND(E57*P57,5)</f>
        <v>34.020000000000003</v>
      </c>
      <c r="R57" s="161"/>
      <c r="S57" s="161"/>
      <c r="T57" s="162">
        <v>13.301</v>
      </c>
      <c r="U57" s="161">
        <f>ROUND(E57*T57,2)</f>
        <v>188.54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107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9"/>
      <c r="C58" s="192" t="s">
        <v>168</v>
      </c>
      <c r="D58" s="163"/>
      <c r="E58" s="167">
        <v>13.5</v>
      </c>
      <c r="F58" s="170"/>
      <c r="G58" s="170"/>
      <c r="H58" s="170"/>
      <c r="I58" s="170"/>
      <c r="J58" s="170"/>
      <c r="K58" s="170"/>
      <c r="L58" s="170"/>
      <c r="M58" s="170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109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9"/>
      <c r="C59" s="192" t="s">
        <v>169</v>
      </c>
      <c r="D59" s="163"/>
      <c r="E59" s="167">
        <v>0.67500000000000004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109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21</v>
      </c>
      <c r="B60" s="159" t="s">
        <v>170</v>
      </c>
      <c r="C60" s="191" t="s">
        <v>171</v>
      </c>
      <c r="D60" s="161" t="s">
        <v>141</v>
      </c>
      <c r="E60" s="166">
        <v>61.125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1">
        <v>0</v>
      </c>
      <c r="O60" s="161">
        <f>ROUND(E60*N60,5)</f>
        <v>0</v>
      </c>
      <c r="P60" s="161">
        <v>0</v>
      </c>
      <c r="Q60" s="161">
        <f>ROUND(E60*P60,5)</f>
        <v>0</v>
      </c>
      <c r="R60" s="161"/>
      <c r="S60" s="161"/>
      <c r="T60" s="162">
        <v>0.49</v>
      </c>
      <c r="U60" s="161">
        <f>ROUND(E60*T60,2)</f>
        <v>29.95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107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9"/>
      <c r="C61" s="192" t="s">
        <v>172</v>
      </c>
      <c r="D61" s="163"/>
      <c r="E61" s="167">
        <v>61.125</v>
      </c>
      <c r="F61" s="170"/>
      <c r="G61" s="170"/>
      <c r="H61" s="170"/>
      <c r="I61" s="170"/>
      <c r="J61" s="170"/>
      <c r="K61" s="170"/>
      <c r="L61" s="170"/>
      <c r="M61" s="170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109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22</v>
      </c>
      <c r="B62" s="159" t="s">
        <v>173</v>
      </c>
      <c r="C62" s="191" t="s">
        <v>174</v>
      </c>
      <c r="D62" s="161" t="s">
        <v>141</v>
      </c>
      <c r="E62" s="166">
        <v>550.125</v>
      </c>
      <c r="F62" s="169">
        <f>H62+J62</f>
        <v>0</v>
      </c>
      <c r="G62" s="170">
        <f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107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9"/>
      <c r="C63" s="192" t="s">
        <v>175</v>
      </c>
      <c r="D63" s="163"/>
      <c r="E63" s="167">
        <v>550.125</v>
      </c>
      <c r="F63" s="170"/>
      <c r="G63" s="170"/>
      <c r="H63" s="170"/>
      <c r="I63" s="170"/>
      <c r="J63" s="170"/>
      <c r="K63" s="170"/>
      <c r="L63" s="170"/>
      <c r="M63" s="170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109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23</v>
      </c>
      <c r="B64" s="159" t="s">
        <v>176</v>
      </c>
      <c r="C64" s="191" t="s">
        <v>177</v>
      </c>
      <c r="D64" s="161" t="s">
        <v>141</v>
      </c>
      <c r="E64" s="166">
        <v>27.105</v>
      </c>
      <c r="F64" s="169">
        <f>H64+J64</f>
        <v>0</v>
      </c>
      <c r="G64" s="170">
        <f>ROUND(E64*F64,2)</f>
        <v>0</v>
      </c>
      <c r="H64" s="170"/>
      <c r="I64" s="170">
        <f>ROUND(E64*H64,2)</f>
        <v>0</v>
      </c>
      <c r="J64" s="170"/>
      <c r="K64" s="170">
        <f>ROUND(E64*J64,2)</f>
        <v>0</v>
      </c>
      <c r="L64" s="170">
        <v>21</v>
      </c>
      <c r="M64" s="170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</v>
      </c>
      <c r="U64" s="161">
        <f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107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9"/>
      <c r="C65" s="192" t="s">
        <v>178</v>
      </c>
      <c r="D65" s="163"/>
      <c r="E65" s="167">
        <v>14.125</v>
      </c>
      <c r="F65" s="170"/>
      <c r="G65" s="170"/>
      <c r="H65" s="170"/>
      <c r="I65" s="170"/>
      <c r="J65" s="170"/>
      <c r="K65" s="170"/>
      <c r="L65" s="170"/>
      <c r="M65" s="170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109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9"/>
      <c r="C66" s="192" t="s">
        <v>179</v>
      </c>
      <c r="D66" s="163"/>
      <c r="E66" s="167">
        <v>12.98</v>
      </c>
      <c r="F66" s="170"/>
      <c r="G66" s="170"/>
      <c r="H66" s="170"/>
      <c r="I66" s="170"/>
      <c r="J66" s="170"/>
      <c r="K66" s="170"/>
      <c r="L66" s="170"/>
      <c r="M66" s="170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109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24</v>
      </c>
      <c r="B67" s="159" t="s">
        <v>180</v>
      </c>
      <c r="C67" s="191" t="s">
        <v>181</v>
      </c>
      <c r="D67" s="161" t="s">
        <v>141</v>
      </c>
      <c r="E67" s="166">
        <v>34.020000000000003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0</v>
      </c>
      <c r="U67" s="161">
        <f>ROUND(E67*T67,2)</f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107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9"/>
      <c r="C68" s="192" t="s">
        <v>182</v>
      </c>
      <c r="D68" s="163"/>
      <c r="E68" s="167">
        <v>34.020000000000003</v>
      </c>
      <c r="F68" s="170"/>
      <c r="G68" s="170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109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53" t="s">
        <v>102</v>
      </c>
      <c r="B69" s="160" t="s">
        <v>53</v>
      </c>
      <c r="C69" s="193" t="s">
        <v>54</v>
      </c>
      <c r="D69" s="164"/>
      <c r="E69" s="168"/>
      <c r="F69" s="171"/>
      <c r="G69" s="171">
        <f>SUMIF(AE70:AE109,"&lt;&gt;NOR",G70:G109)</f>
        <v>0</v>
      </c>
      <c r="H69" s="171"/>
      <c r="I69" s="171">
        <f>SUM(I70:I109)</f>
        <v>0</v>
      </c>
      <c r="J69" s="171"/>
      <c r="K69" s="171">
        <f>SUM(K70:K109)</f>
        <v>0</v>
      </c>
      <c r="L69" s="171"/>
      <c r="M69" s="171">
        <f>SUM(M70:M109)</f>
        <v>0</v>
      </c>
      <c r="N69" s="164"/>
      <c r="O69" s="164">
        <f>SUM(O70:O109)</f>
        <v>116.74091000000003</v>
      </c>
      <c r="P69" s="164"/>
      <c r="Q69" s="164">
        <f>SUM(Q70:Q109)</f>
        <v>0</v>
      </c>
      <c r="R69" s="164"/>
      <c r="S69" s="164"/>
      <c r="T69" s="165"/>
      <c r="U69" s="164">
        <f>SUM(U70:U109)</f>
        <v>655.87</v>
      </c>
      <c r="AE69" t="s">
        <v>103</v>
      </c>
    </row>
    <row r="70" spans="1:60" outlineLevel="1" x14ac:dyDescent="0.2">
      <c r="A70" s="152">
        <v>25</v>
      </c>
      <c r="B70" s="159" t="s">
        <v>183</v>
      </c>
      <c r="C70" s="191" t="s">
        <v>184</v>
      </c>
      <c r="D70" s="161" t="s">
        <v>153</v>
      </c>
      <c r="E70" s="166">
        <v>1663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3.8999999999999998E-3</v>
      </c>
      <c r="U70" s="161">
        <f>ROUND(E70*T70,2)</f>
        <v>6.49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107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9"/>
      <c r="C71" s="192" t="s">
        <v>185</v>
      </c>
      <c r="D71" s="163"/>
      <c r="E71" s="167">
        <v>1663</v>
      </c>
      <c r="F71" s="170"/>
      <c r="G71" s="170"/>
      <c r="H71" s="170"/>
      <c r="I71" s="170"/>
      <c r="J71" s="170"/>
      <c r="K71" s="170"/>
      <c r="L71" s="170"/>
      <c r="M71" s="170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109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26</v>
      </c>
      <c r="B72" s="159" t="s">
        <v>186</v>
      </c>
      <c r="C72" s="191" t="s">
        <v>187</v>
      </c>
      <c r="D72" s="161" t="s">
        <v>188</v>
      </c>
      <c r="E72" s="166">
        <v>83.15</v>
      </c>
      <c r="F72" s="169">
        <f>H72+J72</f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1">
        <v>1E-3</v>
      </c>
      <c r="O72" s="161">
        <f>ROUND(E72*N72,5)</f>
        <v>8.3150000000000002E-2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189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9"/>
      <c r="C73" s="192" t="s">
        <v>190</v>
      </c>
      <c r="D73" s="163"/>
      <c r="E73" s="167">
        <v>83.15</v>
      </c>
      <c r="F73" s="170"/>
      <c r="G73" s="170"/>
      <c r="H73" s="170"/>
      <c r="I73" s="170"/>
      <c r="J73" s="170"/>
      <c r="K73" s="170"/>
      <c r="L73" s="170"/>
      <c r="M73" s="170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109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27</v>
      </c>
      <c r="B74" s="159" t="s">
        <v>191</v>
      </c>
      <c r="C74" s="191" t="s">
        <v>192</v>
      </c>
      <c r="D74" s="161" t="s">
        <v>106</v>
      </c>
      <c r="E74" s="166">
        <v>166.3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0.7</v>
      </c>
      <c r="O74" s="161">
        <f>ROUND(E74*N74,5)</f>
        <v>116.41</v>
      </c>
      <c r="P74" s="161">
        <v>0</v>
      </c>
      <c r="Q74" s="161">
        <f>ROUND(E74*P74,5)</f>
        <v>0</v>
      </c>
      <c r="R74" s="161"/>
      <c r="S74" s="161"/>
      <c r="T74" s="162">
        <v>0</v>
      </c>
      <c r="U74" s="161">
        <f>ROUND(E74*T74,2)</f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107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9"/>
      <c r="C75" s="192" t="s">
        <v>193</v>
      </c>
      <c r="D75" s="163"/>
      <c r="E75" s="167">
        <v>166.3</v>
      </c>
      <c r="F75" s="170"/>
      <c r="G75" s="170"/>
      <c r="H75" s="170"/>
      <c r="I75" s="170"/>
      <c r="J75" s="170"/>
      <c r="K75" s="170"/>
      <c r="L75" s="170"/>
      <c r="M75" s="170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109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28</v>
      </c>
      <c r="B76" s="159" t="s">
        <v>194</v>
      </c>
      <c r="C76" s="191" t="s">
        <v>195</v>
      </c>
      <c r="D76" s="161" t="s">
        <v>106</v>
      </c>
      <c r="E76" s="166">
        <v>166.3</v>
      </c>
      <c r="F76" s="169">
        <f>H76+J76</f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1">
        <v>0</v>
      </c>
      <c r="O76" s="161">
        <f>ROUND(E76*N76,5)</f>
        <v>0</v>
      </c>
      <c r="P76" s="161">
        <v>0</v>
      </c>
      <c r="Q76" s="161">
        <f>ROUND(E76*P76,5)</f>
        <v>0</v>
      </c>
      <c r="R76" s="161"/>
      <c r="S76" s="161"/>
      <c r="T76" s="162">
        <v>0.65200000000000002</v>
      </c>
      <c r="U76" s="161">
        <f>ROUND(E76*T76,2)</f>
        <v>108.43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107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9"/>
      <c r="C77" s="192" t="s">
        <v>193</v>
      </c>
      <c r="D77" s="163"/>
      <c r="E77" s="167">
        <v>166.3</v>
      </c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109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29</v>
      </c>
      <c r="B78" s="159" t="s">
        <v>196</v>
      </c>
      <c r="C78" s="191" t="s">
        <v>197</v>
      </c>
      <c r="D78" s="161" t="s">
        <v>106</v>
      </c>
      <c r="E78" s="166">
        <v>166.3</v>
      </c>
      <c r="F78" s="169">
        <f>H78+J78</f>
        <v>0</v>
      </c>
      <c r="G78" s="170">
        <f>ROUND(E78*F78,2)</f>
        <v>0</v>
      </c>
      <c r="H78" s="170"/>
      <c r="I78" s="170">
        <f>ROUND(E78*H78,2)</f>
        <v>0</v>
      </c>
      <c r="J78" s="170"/>
      <c r="K78" s="170">
        <f>ROUND(E78*J78,2)</f>
        <v>0</v>
      </c>
      <c r="L78" s="170">
        <v>21</v>
      </c>
      <c r="M78" s="170">
        <f>G78*(1+L78/100)</f>
        <v>0</v>
      </c>
      <c r="N78" s="161">
        <v>0</v>
      </c>
      <c r="O78" s="161">
        <f>ROUND(E78*N78,5)</f>
        <v>0</v>
      </c>
      <c r="P78" s="161">
        <v>0</v>
      </c>
      <c r="Q78" s="161">
        <f>ROUND(E78*P78,5)</f>
        <v>0</v>
      </c>
      <c r="R78" s="161"/>
      <c r="S78" s="161"/>
      <c r="T78" s="162">
        <v>1.0999999999999999E-2</v>
      </c>
      <c r="U78" s="161">
        <f>ROUND(E78*T78,2)</f>
        <v>1.83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107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/>
      <c r="B79" s="159"/>
      <c r="C79" s="192" t="s">
        <v>193</v>
      </c>
      <c r="D79" s="163"/>
      <c r="E79" s="167">
        <v>166.3</v>
      </c>
      <c r="F79" s="170"/>
      <c r="G79" s="170"/>
      <c r="H79" s="170"/>
      <c r="I79" s="170"/>
      <c r="J79" s="170"/>
      <c r="K79" s="170"/>
      <c r="L79" s="170"/>
      <c r="M79" s="170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109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30</v>
      </c>
      <c r="B80" s="159" t="s">
        <v>198</v>
      </c>
      <c r="C80" s="191" t="s">
        <v>199</v>
      </c>
      <c r="D80" s="161" t="s">
        <v>153</v>
      </c>
      <c r="E80" s="166">
        <v>1663</v>
      </c>
      <c r="F80" s="169">
        <f>H80+J80</f>
        <v>0</v>
      </c>
      <c r="G80" s="170">
        <f>ROUND(E80*F80,2)</f>
        <v>0</v>
      </c>
      <c r="H80" s="170"/>
      <c r="I80" s="170">
        <f>ROUND(E80*H80,2)</f>
        <v>0</v>
      </c>
      <c r="J80" s="170"/>
      <c r="K80" s="170">
        <f>ROUND(E80*J80,2)</f>
        <v>0</v>
      </c>
      <c r="L80" s="170">
        <v>21</v>
      </c>
      <c r="M80" s="170">
        <f>G80*(1+L80/100)</f>
        <v>0</v>
      </c>
      <c r="N80" s="161">
        <v>0</v>
      </c>
      <c r="O80" s="161">
        <f>ROUND(E80*N80,5)</f>
        <v>0</v>
      </c>
      <c r="P80" s="161">
        <v>0</v>
      </c>
      <c r="Q80" s="161">
        <f>ROUND(E80*P80,5)</f>
        <v>0</v>
      </c>
      <c r="R80" s="161"/>
      <c r="S80" s="161"/>
      <c r="T80" s="162">
        <v>0.19</v>
      </c>
      <c r="U80" s="161">
        <f>ROUND(E80*T80,2)</f>
        <v>315.97000000000003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107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9"/>
      <c r="C81" s="192" t="s">
        <v>185</v>
      </c>
      <c r="D81" s="163"/>
      <c r="E81" s="167">
        <v>1663</v>
      </c>
      <c r="F81" s="170"/>
      <c r="G81" s="170"/>
      <c r="H81" s="170"/>
      <c r="I81" s="170"/>
      <c r="J81" s="170"/>
      <c r="K81" s="170"/>
      <c r="L81" s="170"/>
      <c r="M81" s="170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109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31</v>
      </c>
      <c r="B82" s="159" t="s">
        <v>200</v>
      </c>
      <c r="C82" s="191" t="s">
        <v>201</v>
      </c>
      <c r="D82" s="161" t="s">
        <v>153</v>
      </c>
      <c r="E82" s="166">
        <v>1663</v>
      </c>
      <c r="F82" s="169">
        <f>H82+J82</f>
        <v>0</v>
      </c>
      <c r="G82" s="170">
        <f>ROUND(E82*F82,2)</f>
        <v>0</v>
      </c>
      <c r="H82" s="170"/>
      <c r="I82" s="170">
        <f>ROUND(E82*H82,2)</f>
        <v>0</v>
      </c>
      <c r="J82" s="170"/>
      <c r="K82" s="170">
        <f>ROUND(E82*J82,2)</f>
        <v>0</v>
      </c>
      <c r="L82" s="170">
        <v>21</v>
      </c>
      <c r="M82" s="170">
        <f>G82*(1+L82/100)</f>
        <v>0</v>
      </c>
      <c r="N82" s="161">
        <v>0</v>
      </c>
      <c r="O82" s="161">
        <f>ROUND(E82*N82,5)</f>
        <v>0</v>
      </c>
      <c r="P82" s="161">
        <v>0</v>
      </c>
      <c r="Q82" s="161">
        <f>ROUND(E82*P82,5)</f>
        <v>0</v>
      </c>
      <c r="R82" s="161"/>
      <c r="S82" s="161"/>
      <c r="T82" s="162">
        <v>2E-3</v>
      </c>
      <c r="U82" s="161">
        <f>ROUND(E82*T82,2)</f>
        <v>3.33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107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9"/>
      <c r="C83" s="192" t="s">
        <v>185</v>
      </c>
      <c r="D83" s="163"/>
      <c r="E83" s="167">
        <v>1663</v>
      </c>
      <c r="F83" s="170"/>
      <c r="G83" s="170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109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32</v>
      </c>
      <c r="B84" s="159" t="s">
        <v>202</v>
      </c>
      <c r="C84" s="191" t="s">
        <v>203</v>
      </c>
      <c r="D84" s="161" t="s">
        <v>153</v>
      </c>
      <c r="E84" s="166">
        <v>1663</v>
      </c>
      <c r="F84" s="169">
        <f>H84+J84</f>
        <v>0</v>
      </c>
      <c r="G84" s="170">
        <f>ROUND(E84*F84,2)</f>
        <v>0</v>
      </c>
      <c r="H84" s="170"/>
      <c r="I84" s="170">
        <f>ROUND(E84*H84,2)</f>
        <v>0</v>
      </c>
      <c r="J84" s="170"/>
      <c r="K84" s="170">
        <f>ROUND(E84*J84,2)</f>
        <v>0</v>
      </c>
      <c r="L84" s="170">
        <v>21</v>
      </c>
      <c r="M84" s="170">
        <f>G84*(1+L84/100)</f>
        <v>0</v>
      </c>
      <c r="N84" s="161">
        <v>0</v>
      </c>
      <c r="O84" s="161">
        <f>ROUND(E84*N84,5)</f>
        <v>0</v>
      </c>
      <c r="P84" s="161">
        <v>0</v>
      </c>
      <c r="Q84" s="161">
        <f>ROUND(E84*P84,5)</f>
        <v>0</v>
      </c>
      <c r="R84" s="161"/>
      <c r="S84" s="161"/>
      <c r="T84" s="162">
        <v>0.02</v>
      </c>
      <c r="U84" s="161">
        <f>ROUND(E84*T84,2)</f>
        <v>33.26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107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9"/>
      <c r="C85" s="192" t="s">
        <v>185</v>
      </c>
      <c r="D85" s="163"/>
      <c r="E85" s="167">
        <v>1663</v>
      </c>
      <c r="F85" s="170"/>
      <c r="G85" s="170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109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33</v>
      </c>
      <c r="B86" s="159" t="s">
        <v>204</v>
      </c>
      <c r="C86" s="191" t="s">
        <v>205</v>
      </c>
      <c r="D86" s="161" t="s">
        <v>153</v>
      </c>
      <c r="E86" s="166">
        <v>1663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21</v>
      </c>
      <c r="M86" s="170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1E-3</v>
      </c>
      <c r="U86" s="161">
        <f>ROUND(E86*T86,2)</f>
        <v>1.66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107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9"/>
      <c r="C87" s="192" t="s">
        <v>185</v>
      </c>
      <c r="D87" s="163"/>
      <c r="E87" s="167">
        <v>1663</v>
      </c>
      <c r="F87" s="170"/>
      <c r="G87" s="170"/>
      <c r="H87" s="170"/>
      <c r="I87" s="170"/>
      <c r="J87" s="170"/>
      <c r="K87" s="170"/>
      <c r="L87" s="170"/>
      <c r="M87" s="170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109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34</v>
      </c>
      <c r="B88" s="159" t="s">
        <v>206</v>
      </c>
      <c r="C88" s="191" t="s">
        <v>207</v>
      </c>
      <c r="D88" s="161" t="s">
        <v>153</v>
      </c>
      <c r="E88" s="166">
        <v>1663</v>
      </c>
      <c r="F88" s="169">
        <f>H88+J88</f>
        <v>0</v>
      </c>
      <c r="G88" s="170">
        <f>ROUND(E88*F88,2)</f>
        <v>0</v>
      </c>
      <c r="H88" s="170"/>
      <c r="I88" s="170">
        <f>ROUND(E88*H88,2)</f>
        <v>0</v>
      </c>
      <c r="J88" s="170"/>
      <c r="K88" s="170">
        <f>ROUND(E88*J88,2)</f>
        <v>0</v>
      </c>
      <c r="L88" s="170">
        <v>21</v>
      </c>
      <c r="M88" s="170">
        <f>G88*(1+L88/100)</f>
        <v>0</v>
      </c>
      <c r="N88" s="161">
        <v>0</v>
      </c>
      <c r="O88" s="161">
        <f>ROUND(E88*N88,5)</f>
        <v>0</v>
      </c>
      <c r="P88" s="161">
        <v>0</v>
      </c>
      <c r="Q88" s="161">
        <f>ROUND(E88*P88,5)</f>
        <v>0</v>
      </c>
      <c r="R88" s="161"/>
      <c r="S88" s="161"/>
      <c r="T88" s="162">
        <v>9.7000000000000003E-2</v>
      </c>
      <c r="U88" s="161">
        <f>ROUND(E88*T88,2)</f>
        <v>161.31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107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9"/>
      <c r="C89" s="192" t="s">
        <v>185</v>
      </c>
      <c r="D89" s="163"/>
      <c r="E89" s="167">
        <v>1663</v>
      </c>
      <c r="F89" s="170"/>
      <c r="G89" s="170"/>
      <c r="H89" s="170"/>
      <c r="I89" s="170"/>
      <c r="J89" s="170"/>
      <c r="K89" s="170"/>
      <c r="L89" s="170"/>
      <c r="M89" s="170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109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35</v>
      </c>
      <c r="B90" s="159" t="s">
        <v>208</v>
      </c>
      <c r="C90" s="191" t="s">
        <v>209</v>
      </c>
      <c r="D90" s="161" t="s">
        <v>210</v>
      </c>
      <c r="E90" s="166">
        <v>49.89</v>
      </c>
      <c r="F90" s="169">
        <f>H90+J90</f>
        <v>0</v>
      </c>
      <c r="G90" s="170">
        <f>ROUND(E90*F90,2)</f>
        <v>0</v>
      </c>
      <c r="H90" s="170"/>
      <c r="I90" s="170">
        <f>ROUND(E90*H90,2)</f>
        <v>0</v>
      </c>
      <c r="J90" s="170"/>
      <c r="K90" s="170">
        <f>ROUND(E90*J90,2)</f>
        <v>0</v>
      </c>
      <c r="L90" s="170">
        <v>21</v>
      </c>
      <c r="M90" s="170">
        <f>G90*(1+L90/100)</f>
        <v>0</v>
      </c>
      <c r="N90" s="161">
        <v>1E-3</v>
      </c>
      <c r="O90" s="161">
        <f>ROUND(E90*N90,5)</f>
        <v>4.9889999999999997E-2</v>
      </c>
      <c r="P90" s="161">
        <v>0</v>
      </c>
      <c r="Q90" s="161">
        <f>ROUND(E90*P90,5)</f>
        <v>0</v>
      </c>
      <c r="R90" s="161"/>
      <c r="S90" s="161"/>
      <c r="T90" s="162">
        <v>0</v>
      </c>
      <c r="U90" s="161">
        <f>ROUND(E90*T90,2)</f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189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/>
      <c r="B91" s="159"/>
      <c r="C91" s="192" t="s">
        <v>211</v>
      </c>
      <c r="D91" s="163"/>
      <c r="E91" s="167">
        <v>49.89</v>
      </c>
      <c r="F91" s="170"/>
      <c r="G91" s="170"/>
      <c r="H91" s="170"/>
      <c r="I91" s="170"/>
      <c r="J91" s="170"/>
      <c r="K91" s="170"/>
      <c r="L91" s="170"/>
      <c r="M91" s="170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109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36</v>
      </c>
      <c r="B92" s="159" t="s">
        <v>212</v>
      </c>
      <c r="C92" s="191" t="s">
        <v>213</v>
      </c>
      <c r="D92" s="161" t="s">
        <v>157</v>
      </c>
      <c r="E92" s="166">
        <v>9</v>
      </c>
      <c r="F92" s="169">
        <f>H92+J92</f>
        <v>0</v>
      </c>
      <c r="G92" s="170">
        <f>ROUND(E92*F92,2)</f>
        <v>0</v>
      </c>
      <c r="H92" s="170"/>
      <c r="I92" s="170">
        <f>ROUND(E92*H92,2)</f>
        <v>0</v>
      </c>
      <c r="J92" s="170"/>
      <c r="K92" s="170">
        <f>ROUND(E92*J92,2)</f>
        <v>0</v>
      </c>
      <c r="L92" s="170">
        <v>21</v>
      </c>
      <c r="M92" s="170">
        <f>G92*(1+L92/100)</f>
        <v>0</v>
      </c>
      <c r="N92" s="161">
        <v>0</v>
      </c>
      <c r="O92" s="161">
        <f>ROUND(E92*N92,5)</f>
        <v>0</v>
      </c>
      <c r="P92" s="161">
        <v>0</v>
      </c>
      <c r="Q92" s="161">
        <f>ROUND(E92*P92,5)</f>
        <v>0</v>
      </c>
      <c r="R92" s="161"/>
      <c r="S92" s="161"/>
      <c r="T92" s="162">
        <v>1.2849999999999999</v>
      </c>
      <c r="U92" s="161">
        <f>ROUND(E92*T92,2)</f>
        <v>11.57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107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9"/>
      <c r="C93" s="192" t="s">
        <v>214</v>
      </c>
      <c r="D93" s="163"/>
      <c r="E93" s="167">
        <v>9</v>
      </c>
      <c r="F93" s="170"/>
      <c r="G93" s="170"/>
      <c r="H93" s="170"/>
      <c r="I93" s="170"/>
      <c r="J93" s="170"/>
      <c r="K93" s="170"/>
      <c r="L93" s="170"/>
      <c r="M93" s="170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109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37</v>
      </c>
      <c r="B94" s="159" t="s">
        <v>215</v>
      </c>
      <c r="C94" s="191" t="s">
        <v>216</v>
      </c>
      <c r="D94" s="161" t="s">
        <v>157</v>
      </c>
      <c r="E94" s="166">
        <v>9</v>
      </c>
      <c r="F94" s="169">
        <f>H94+J94</f>
        <v>0</v>
      </c>
      <c r="G94" s="170">
        <f>ROUND(E94*F94,2)</f>
        <v>0</v>
      </c>
      <c r="H94" s="170"/>
      <c r="I94" s="170">
        <f>ROUND(E94*H94,2)</f>
        <v>0</v>
      </c>
      <c r="J94" s="170"/>
      <c r="K94" s="170">
        <f>ROUND(E94*J94,2)</f>
        <v>0</v>
      </c>
      <c r="L94" s="170">
        <v>21</v>
      </c>
      <c r="M94" s="170">
        <f>G94*(1+L94/100)</f>
        <v>0</v>
      </c>
      <c r="N94" s="161">
        <v>0</v>
      </c>
      <c r="O94" s="161">
        <f>ROUND(E94*N94,5)</f>
        <v>0</v>
      </c>
      <c r="P94" s="161">
        <v>0</v>
      </c>
      <c r="Q94" s="161">
        <f>ROUND(E94*P94,5)</f>
        <v>0</v>
      </c>
      <c r="R94" s="161"/>
      <c r="S94" s="161"/>
      <c r="T94" s="162">
        <v>0.47699999999999998</v>
      </c>
      <c r="U94" s="161">
        <f>ROUND(E94*T94,2)</f>
        <v>4.29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107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/>
      <c r="B95" s="159"/>
      <c r="C95" s="192" t="s">
        <v>214</v>
      </c>
      <c r="D95" s="163"/>
      <c r="E95" s="167">
        <v>9</v>
      </c>
      <c r="F95" s="170"/>
      <c r="G95" s="170"/>
      <c r="H95" s="170"/>
      <c r="I95" s="170"/>
      <c r="J95" s="170"/>
      <c r="K95" s="170"/>
      <c r="L95" s="170"/>
      <c r="M95" s="170"/>
      <c r="N95" s="161"/>
      <c r="O95" s="161"/>
      <c r="P95" s="161"/>
      <c r="Q95" s="161"/>
      <c r="R95" s="161"/>
      <c r="S95" s="161"/>
      <c r="T95" s="162"/>
      <c r="U95" s="161"/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109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38</v>
      </c>
      <c r="B96" s="159" t="s">
        <v>217</v>
      </c>
      <c r="C96" s="191" t="s">
        <v>218</v>
      </c>
      <c r="D96" s="161" t="s">
        <v>157</v>
      </c>
      <c r="E96" s="166">
        <v>9</v>
      </c>
      <c r="F96" s="169">
        <f>H96+J96</f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4.4999999999999999E-4</v>
      </c>
      <c r="O96" s="161">
        <f>ROUND(E96*N96,5)</f>
        <v>4.0499999999999998E-3</v>
      </c>
      <c r="P96" s="161">
        <v>0</v>
      </c>
      <c r="Q96" s="161">
        <f>ROUND(E96*P96,5)</f>
        <v>0</v>
      </c>
      <c r="R96" s="161"/>
      <c r="S96" s="161"/>
      <c r="T96" s="162">
        <v>0.57099999999999995</v>
      </c>
      <c r="U96" s="161">
        <f>ROUND(E96*T96,2)</f>
        <v>5.14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107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9"/>
      <c r="C97" s="192" t="s">
        <v>214</v>
      </c>
      <c r="D97" s="163"/>
      <c r="E97" s="167">
        <v>9</v>
      </c>
      <c r="F97" s="170"/>
      <c r="G97" s="170"/>
      <c r="H97" s="170"/>
      <c r="I97" s="170"/>
      <c r="J97" s="170"/>
      <c r="K97" s="170"/>
      <c r="L97" s="170"/>
      <c r="M97" s="170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109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39</v>
      </c>
      <c r="B98" s="159" t="s">
        <v>219</v>
      </c>
      <c r="C98" s="191" t="s">
        <v>220</v>
      </c>
      <c r="D98" s="161" t="s">
        <v>157</v>
      </c>
      <c r="E98" s="166">
        <v>27</v>
      </c>
      <c r="F98" s="169">
        <f>H98+J98</f>
        <v>0</v>
      </c>
      <c r="G98" s="170">
        <f>ROUND(E98*F98,2)</f>
        <v>0</v>
      </c>
      <c r="H98" s="170"/>
      <c r="I98" s="170">
        <f>ROUND(E98*H98,2)</f>
        <v>0</v>
      </c>
      <c r="J98" s="170"/>
      <c r="K98" s="170">
        <f>ROUND(E98*J98,2)</f>
        <v>0</v>
      </c>
      <c r="L98" s="170">
        <v>21</v>
      </c>
      <c r="M98" s="170">
        <f>G98*(1+L98/100)</f>
        <v>0</v>
      </c>
      <c r="N98" s="161">
        <v>1.0000000000000001E-5</v>
      </c>
      <c r="O98" s="161">
        <f>ROUND(E98*N98,5)</f>
        <v>2.7E-4</v>
      </c>
      <c r="P98" s="161">
        <v>0</v>
      </c>
      <c r="Q98" s="161">
        <f>ROUND(E98*P98,5)</f>
        <v>0</v>
      </c>
      <c r="R98" s="161"/>
      <c r="S98" s="161"/>
      <c r="T98" s="162">
        <v>8.4000000000000005E-2</v>
      </c>
      <c r="U98" s="161">
        <f>ROUND(E98*T98,2)</f>
        <v>2.27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107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9"/>
      <c r="C99" s="192" t="s">
        <v>221</v>
      </c>
      <c r="D99" s="163"/>
      <c r="E99" s="167">
        <v>27</v>
      </c>
      <c r="F99" s="170"/>
      <c r="G99" s="170"/>
      <c r="H99" s="170"/>
      <c r="I99" s="170"/>
      <c r="J99" s="170"/>
      <c r="K99" s="170"/>
      <c r="L99" s="170"/>
      <c r="M99" s="170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109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>
        <v>40</v>
      </c>
      <c r="B100" s="159" t="s">
        <v>222</v>
      </c>
      <c r="C100" s="191" t="s">
        <v>223</v>
      </c>
      <c r="D100" s="161" t="s">
        <v>106</v>
      </c>
      <c r="E100" s="166">
        <v>0.36</v>
      </c>
      <c r="F100" s="169">
        <f>H100+J100</f>
        <v>0</v>
      </c>
      <c r="G100" s="170">
        <f>ROUND(E100*F100,2)</f>
        <v>0</v>
      </c>
      <c r="H100" s="170"/>
      <c r="I100" s="170">
        <f>ROUND(E100*H100,2)</f>
        <v>0</v>
      </c>
      <c r="J100" s="170"/>
      <c r="K100" s="170">
        <f>ROUND(E100*J100,2)</f>
        <v>0</v>
      </c>
      <c r="L100" s="170">
        <v>21</v>
      </c>
      <c r="M100" s="170">
        <f>G100*(1+L100/100)</f>
        <v>0</v>
      </c>
      <c r="N100" s="161">
        <v>0</v>
      </c>
      <c r="O100" s="161">
        <f>ROUND(E100*N100,5)</f>
        <v>0</v>
      </c>
      <c r="P100" s="161">
        <v>0</v>
      </c>
      <c r="Q100" s="161">
        <f>ROUND(E100*P100,5)</f>
        <v>0</v>
      </c>
      <c r="R100" s="161"/>
      <c r="S100" s="161"/>
      <c r="T100" s="162">
        <v>0.88400000000000001</v>
      </c>
      <c r="U100" s="161">
        <f>ROUND(E100*T100,2)</f>
        <v>0.32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107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9"/>
      <c r="C101" s="192" t="s">
        <v>224</v>
      </c>
      <c r="D101" s="163"/>
      <c r="E101" s="167">
        <v>0.36</v>
      </c>
      <c r="F101" s="170"/>
      <c r="G101" s="170"/>
      <c r="H101" s="170"/>
      <c r="I101" s="170"/>
      <c r="J101" s="170"/>
      <c r="K101" s="170"/>
      <c r="L101" s="170"/>
      <c r="M101" s="170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109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41</v>
      </c>
      <c r="B102" s="159" t="s">
        <v>225</v>
      </c>
      <c r="C102" s="191" t="s">
        <v>226</v>
      </c>
      <c r="D102" s="161" t="s">
        <v>157</v>
      </c>
      <c r="E102" s="166">
        <v>9</v>
      </c>
      <c r="F102" s="169">
        <f>H102+J102</f>
        <v>0</v>
      </c>
      <c r="G102" s="170">
        <f>ROUND(E102*F102,2)</f>
        <v>0</v>
      </c>
      <c r="H102" s="170"/>
      <c r="I102" s="170">
        <f>ROUND(E102*H102,2)</f>
        <v>0</v>
      </c>
      <c r="J102" s="170"/>
      <c r="K102" s="170">
        <f>ROUND(E102*J102,2)</f>
        <v>0</v>
      </c>
      <c r="L102" s="170">
        <v>21</v>
      </c>
      <c r="M102" s="170">
        <f>G102*(1+L102/100)</f>
        <v>0</v>
      </c>
      <c r="N102" s="161">
        <v>8.0000000000000002E-3</v>
      </c>
      <c r="O102" s="161">
        <f>ROUND(E102*N102,5)</f>
        <v>7.1999999999999995E-2</v>
      </c>
      <c r="P102" s="161">
        <v>0</v>
      </c>
      <c r="Q102" s="161">
        <f>ROUND(E102*P102,5)</f>
        <v>0</v>
      </c>
      <c r="R102" s="161"/>
      <c r="S102" s="161"/>
      <c r="T102" s="162">
        <v>0</v>
      </c>
      <c r="U102" s="161">
        <f>ROUND(E102*T102,2)</f>
        <v>0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189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9"/>
      <c r="C103" s="192" t="s">
        <v>214</v>
      </c>
      <c r="D103" s="163"/>
      <c r="E103" s="167">
        <v>9</v>
      </c>
      <c r="F103" s="170"/>
      <c r="G103" s="170"/>
      <c r="H103" s="170"/>
      <c r="I103" s="170"/>
      <c r="J103" s="170"/>
      <c r="K103" s="170"/>
      <c r="L103" s="170"/>
      <c r="M103" s="170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109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>
        <v>42</v>
      </c>
      <c r="B104" s="159" t="s">
        <v>227</v>
      </c>
      <c r="C104" s="191" t="s">
        <v>228</v>
      </c>
      <c r="D104" s="161" t="s">
        <v>157</v>
      </c>
      <c r="E104" s="166">
        <v>27</v>
      </c>
      <c r="F104" s="169">
        <f>H104+J104</f>
        <v>0</v>
      </c>
      <c r="G104" s="170">
        <f>ROUND(E104*F104,2)</f>
        <v>0</v>
      </c>
      <c r="H104" s="170"/>
      <c r="I104" s="170">
        <f>ROUND(E104*H104,2)</f>
        <v>0</v>
      </c>
      <c r="J104" s="170"/>
      <c r="K104" s="170">
        <f>ROUND(E104*J104,2)</f>
        <v>0</v>
      </c>
      <c r="L104" s="170">
        <v>21</v>
      </c>
      <c r="M104" s="170">
        <f>G104*(1+L104/100)</f>
        <v>0</v>
      </c>
      <c r="N104" s="161">
        <v>3.7000000000000002E-3</v>
      </c>
      <c r="O104" s="161">
        <f>ROUND(E104*N104,5)</f>
        <v>9.9900000000000003E-2</v>
      </c>
      <c r="P104" s="161">
        <v>0</v>
      </c>
      <c r="Q104" s="161">
        <f>ROUND(E104*P104,5)</f>
        <v>0</v>
      </c>
      <c r="R104" s="161"/>
      <c r="S104" s="161"/>
      <c r="T104" s="162">
        <v>0</v>
      </c>
      <c r="U104" s="161">
        <f>ROUND(E104*T104,2)</f>
        <v>0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189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/>
      <c r="B105" s="159"/>
      <c r="C105" s="192" t="s">
        <v>221</v>
      </c>
      <c r="D105" s="163"/>
      <c r="E105" s="167">
        <v>27</v>
      </c>
      <c r="F105" s="170"/>
      <c r="G105" s="170"/>
      <c r="H105" s="170"/>
      <c r="I105" s="170"/>
      <c r="J105" s="170"/>
      <c r="K105" s="170"/>
      <c r="L105" s="170"/>
      <c r="M105" s="170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109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43</v>
      </c>
      <c r="B106" s="159" t="s">
        <v>229</v>
      </c>
      <c r="C106" s="191" t="s">
        <v>230</v>
      </c>
      <c r="D106" s="161" t="s">
        <v>157</v>
      </c>
      <c r="E106" s="166">
        <v>27</v>
      </c>
      <c r="F106" s="169">
        <f>H106+J106</f>
        <v>0</v>
      </c>
      <c r="G106" s="170">
        <f>ROUND(E106*F106,2)</f>
        <v>0</v>
      </c>
      <c r="H106" s="170"/>
      <c r="I106" s="170">
        <f>ROUND(E106*H106,2)</f>
        <v>0</v>
      </c>
      <c r="J106" s="170"/>
      <c r="K106" s="170">
        <f>ROUND(E106*J106,2)</f>
        <v>0</v>
      </c>
      <c r="L106" s="170">
        <v>21</v>
      </c>
      <c r="M106" s="170">
        <f>G106*(1+L106/100)</f>
        <v>0</v>
      </c>
      <c r="N106" s="161">
        <v>8.0000000000000004E-4</v>
      </c>
      <c r="O106" s="161">
        <f>ROUND(E106*N106,5)</f>
        <v>2.1600000000000001E-2</v>
      </c>
      <c r="P106" s="161">
        <v>0</v>
      </c>
      <c r="Q106" s="161">
        <f>ROUND(E106*P106,5)</f>
        <v>0</v>
      </c>
      <c r="R106" s="161"/>
      <c r="S106" s="161"/>
      <c r="T106" s="162">
        <v>0</v>
      </c>
      <c r="U106" s="161">
        <f>ROUND(E106*T106,2)</f>
        <v>0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189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9"/>
      <c r="C107" s="192" t="s">
        <v>221</v>
      </c>
      <c r="D107" s="163"/>
      <c r="E107" s="167">
        <v>27</v>
      </c>
      <c r="F107" s="170"/>
      <c r="G107" s="170"/>
      <c r="H107" s="170"/>
      <c r="I107" s="170"/>
      <c r="J107" s="170"/>
      <c r="K107" s="170"/>
      <c r="L107" s="170"/>
      <c r="M107" s="170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109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44</v>
      </c>
      <c r="B108" s="159" t="s">
        <v>231</v>
      </c>
      <c r="C108" s="191" t="s">
        <v>232</v>
      </c>
      <c r="D108" s="161" t="s">
        <v>157</v>
      </c>
      <c r="E108" s="166">
        <v>0.09</v>
      </c>
      <c r="F108" s="169">
        <f>H108+J108</f>
        <v>0</v>
      </c>
      <c r="G108" s="170">
        <f>ROUND(E108*F108,2)</f>
        <v>0</v>
      </c>
      <c r="H108" s="170"/>
      <c r="I108" s="170">
        <f>ROUND(E108*H108,2)</f>
        <v>0</v>
      </c>
      <c r="J108" s="170"/>
      <c r="K108" s="170">
        <f>ROUND(E108*J108,2)</f>
        <v>0</v>
      </c>
      <c r="L108" s="170">
        <v>21</v>
      </c>
      <c r="M108" s="170">
        <f>G108*(1+L108/100)</f>
        <v>0</v>
      </c>
      <c r="N108" s="161">
        <v>5.0000000000000001E-4</v>
      </c>
      <c r="O108" s="161">
        <f>ROUND(E108*N108,5)</f>
        <v>5.0000000000000002E-5</v>
      </c>
      <c r="P108" s="161">
        <v>0</v>
      </c>
      <c r="Q108" s="161">
        <f>ROUND(E108*P108,5)</f>
        <v>0</v>
      </c>
      <c r="R108" s="161"/>
      <c r="S108" s="161"/>
      <c r="T108" s="162">
        <v>0</v>
      </c>
      <c r="U108" s="161">
        <f>ROUND(E108*T108,2)</f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189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9"/>
      <c r="C109" s="192" t="s">
        <v>233</v>
      </c>
      <c r="D109" s="163"/>
      <c r="E109" s="167">
        <v>0.09</v>
      </c>
      <c r="F109" s="170"/>
      <c r="G109" s="170"/>
      <c r="H109" s="170"/>
      <c r="I109" s="170"/>
      <c r="J109" s="170"/>
      <c r="K109" s="170"/>
      <c r="L109" s="170"/>
      <c r="M109" s="170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109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53" t="s">
        <v>102</v>
      </c>
      <c r="B110" s="160" t="s">
        <v>55</v>
      </c>
      <c r="C110" s="193" t="s">
        <v>56</v>
      </c>
      <c r="D110" s="164"/>
      <c r="E110" s="168"/>
      <c r="F110" s="171"/>
      <c r="G110" s="171">
        <f>SUMIF(AE111:AE134,"&lt;&gt;NOR",G111:G134)</f>
        <v>0</v>
      </c>
      <c r="H110" s="171"/>
      <c r="I110" s="171">
        <f>SUM(I111:I134)</f>
        <v>0</v>
      </c>
      <c r="J110" s="171"/>
      <c r="K110" s="171">
        <f>SUM(K111:K134)</f>
        <v>0</v>
      </c>
      <c r="L110" s="171"/>
      <c r="M110" s="171">
        <f>SUM(M111:M134)</f>
        <v>0</v>
      </c>
      <c r="N110" s="164"/>
      <c r="O110" s="164">
        <f>SUM(O111:O134)</f>
        <v>29.464960000000001</v>
      </c>
      <c r="P110" s="164"/>
      <c r="Q110" s="164">
        <f>SUM(Q111:Q134)</f>
        <v>0</v>
      </c>
      <c r="R110" s="164"/>
      <c r="S110" s="164"/>
      <c r="T110" s="165"/>
      <c r="U110" s="164">
        <f>SUM(U111:U134)</f>
        <v>83.48</v>
      </c>
      <c r="AE110" t="s">
        <v>103</v>
      </c>
    </row>
    <row r="111" spans="1:60" outlineLevel="1" x14ac:dyDescent="0.2">
      <c r="A111" s="152">
        <v>45</v>
      </c>
      <c r="B111" s="159" t="s">
        <v>234</v>
      </c>
      <c r="C111" s="191" t="s">
        <v>235</v>
      </c>
      <c r="D111" s="161" t="s">
        <v>106</v>
      </c>
      <c r="E111" s="166">
        <v>1.0582499999999999</v>
      </c>
      <c r="F111" s="169">
        <f>H111+J111</f>
        <v>0</v>
      </c>
      <c r="G111" s="170">
        <f>ROUND(E111*F111,2)</f>
        <v>0</v>
      </c>
      <c r="H111" s="170"/>
      <c r="I111" s="170">
        <f>ROUND(E111*H111,2)</f>
        <v>0</v>
      </c>
      <c r="J111" s="170"/>
      <c r="K111" s="170">
        <f>ROUND(E111*J111,2)</f>
        <v>0</v>
      </c>
      <c r="L111" s="170">
        <v>21</v>
      </c>
      <c r="M111" s="170">
        <f>G111*(1+L111/100)</f>
        <v>0</v>
      </c>
      <c r="N111" s="161">
        <v>2.1</v>
      </c>
      <c r="O111" s="161">
        <f>ROUND(E111*N111,5)</f>
        <v>2.2223299999999999</v>
      </c>
      <c r="P111" s="161">
        <v>0</v>
      </c>
      <c r="Q111" s="161">
        <f>ROUND(E111*P111,5)</f>
        <v>0</v>
      </c>
      <c r="R111" s="161"/>
      <c r="S111" s="161"/>
      <c r="T111" s="162">
        <v>0.96499999999999997</v>
      </c>
      <c r="U111" s="161">
        <f>ROUND(E111*T111,2)</f>
        <v>1.02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107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/>
      <c r="B112" s="159"/>
      <c r="C112" s="192" t="s">
        <v>236</v>
      </c>
      <c r="D112" s="163"/>
      <c r="E112" s="167">
        <v>0.216</v>
      </c>
      <c r="F112" s="170"/>
      <c r="G112" s="170"/>
      <c r="H112" s="170"/>
      <c r="I112" s="170"/>
      <c r="J112" s="170"/>
      <c r="K112" s="170"/>
      <c r="L112" s="170"/>
      <c r="M112" s="170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109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9"/>
      <c r="C113" s="192" t="s">
        <v>237</v>
      </c>
      <c r="D113" s="163"/>
      <c r="E113" s="167">
        <v>0.7</v>
      </c>
      <c r="F113" s="170"/>
      <c r="G113" s="170"/>
      <c r="H113" s="170"/>
      <c r="I113" s="170"/>
      <c r="J113" s="170"/>
      <c r="K113" s="170"/>
      <c r="L113" s="170"/>
      <c r="M113" s="170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109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9"/>
      <c r="C114" s="192" t="s">
        <v>238</v>
      </c>
      <c r="D114" s="163"/>
      <c r="E114" s="167">
        <v>0.06</v>
      </c>
      <c r="F114" s="170"/>
      <c r="G114" s="170"/>
      <c r="H114" s="170"/>
      <c r="I114" s="170"/>
      <c r="J114" s="170"/>
      <c r="K114" s="170"/>
      <c r="L114" s="170"/>
      <c r="M114" s="170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109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9"/>
      <c r="C115" s="192" t="s">
        <v>239</v>
      </c>
      <c r="D115" s="163"/>
      <c r="E115" s="167">
        <v>2.0250000000000001E-2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109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/>
      <c r="B116" s="159"/>
      <c r="C116" s="192" t="s">
        <v>129</v>
      </c>
      <c r="D116" s="163"/>
      <c r="E116" s="167">
        <v>6.2E-2</v>
      </c>
      <c r="F116" s="170"/>
      <c r="G116" s="170"/>
      <c r="H116" s="170"/>
      <c r="I116" s="170"/>
      <c r="J116" s="170"/>
      <c r="K116" s="170"/>
      <c r="L116" s="170"/>
      <c r="M116" s="170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109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>
        <v>46</v>
      </c>
      <c r="B117" s="159" t="s">
        <v>240</v>
      </c>
      <c r="C117" s="191" t="s">
        <v>241</v>
      </c>
      <c r="D117" s="161" t="s">
        <v>157</v>
      </c>
      <c r="E117" s="166">
        <v>52</v>
      </c>
      <c r="F117" s="169">
        <f>H117+J117</f>
        <v>0</v>
      </c>
      <c r="G117" s="170">
        <f>ROUND(E117*F117,2)</f>
        <v>0</v>
      </c>
      <c r="H117" s="170"/>
      <c r="I117" s="170">
        <f>ROUND(E117*H117,2)</f>
        <v>0</v>
      </c>
      <c r="J117" s="170"/>
      <c r="K117" s="170">
        <f>ROUND(E117*J117,2)</f>
        <v>0</v>
      </c>
      <c r="L117" s="170">
        <v>21</v>
      </c>
      <c r="M117" s="170">
        <f>G117*(1+L117/100)</f>
        <v>0</v>
      </c>
      <c r="N117" s="161">
        <v>5.9100000000000003E-3</v>
      </c>
      <c r="O117" s="161">
        <f>ROUND(E117*N117,5)</f>
        <v>0.30731999999999998</v>
      </c>
      <c r="P117" s="161">
        <v>0</v>
      </c>
      <c r="Q117" s="161">
        <f>ROUND(E117*P117,5)</f>
        <v>0</v>
      </c>
      <c r="R117" s="161"/>
      <c r="S117" s="161"/>
      <c r="T117" s="162">
        <v>0.81100000000000005</v>
      </c>
      <c r="U117" s="161">
        <f>ROUND(E117*T117,2)</f>
        <v>42.17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107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9"/>
      <c r="C118" s="250" t="s">
        <v>242</v>
      </c>
      <c r="D118" s="251"/>
      <c r="E118" s="252"/>
      <c r="F118" s="253"/>
      <c r="G118" s="254"/>
      <c r="H118" s="170"/>
      <c r="I118" s="170"/>
      <c r="J118" s="170"/>
      <c r="K118" s="170"/>
      <c r="L118" s="170"/>
      <c r="M118" s="170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146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4" t="str">
        <f>C118</f>
        <v>Např. PVC DN 100 - 200 mm.</v>
      </c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/>
      <c r="B119" s="159"/>
      <c r="C119" s="192" t="s">
        <v>243</v>
      </c>
      <c r="D119" s="163"/>
      <c r="E119" s="167">
        <v>24</v>
      </c>
      <c r="F119" s="170"/>
      <c r="G119" s="170"/>
      <c r="H119" s="170"/>
      <c r="I119" s="170"/>
      <c r="J119" s="170"/>
      <c r="K119" s="170"/>
      <c r="L119" s="170"/>
      <c r="M119" s="170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109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9"/>
      <c r="C120" s="192" t="s">
        <v>244</v>
      </c>
      <c r="D120" s="163"/>
      <c r="E120" s="167">
        <v>28</v>
      </c>
      <c r="F120" s="170"/>
      <c r="G120" s="170"/>
      <c r="H120" s="170"/>
      <c r="I120" s="170"/>
      <c r="J120" s="170"/>
      <c r="K120" s="170"/>
      <c r="L120" s="170"/>
      <c r="M120" s="170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109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47</v>
      </c>
      <c r="B121" s="159" t="s">
        <v>245</v>
      </c>
      <c r="C121" s="191" t="s">
        <v>246</v>
      </c>
      <c r="D121" s="161" t="s">
        <v>106</v>
      </c>
      <c r="E121" s="166">
        <v>10.266465</v>
      </c>
      <c r="F121" s="169">
        <f>H121+J121</f>
        <v>0</v>
      </c>
      <c r="G121" s="170">
        <f>ROUND(E121*F121,2)</f>
        <v>0</v>
      </c>
      <c r="H121" s="170"/>
      <c r="I121" s="170">
        <f>ROUND(E121*H121,2)</f>
        <v>0</v>
      </c>
      <c r="J121" s="170"/>
      <c r="K121" s="170">
        <f>ROUND(E121*J121,2)</f>
        <v>0</v>
      </c>
      <c r="L121" s="170">
        <v>21</v>
      </c>
      <c r="M121" s="170">
        <f>G121*(1+L121/100)</f>
        <v>0</v>
      </c>
      <c r="N121" s="161">
        <v>2.5249999999999999</v>
      </c>
      <c r="O121" s="161">
        <f>ROUND(E121*N121,5)</f>
        <v>25.922820000000002</v>
      </c>
      <c r="P121" s="161">
        <v>0</v>
      </c>
      <c r="Q121" s="161">
        <f>ROUND(E121*P121,5)</f>
        <v>0</v>
      </c>
      <c r="R121" s="161"/>
      <c r="S121" s="161"/>
      <c r="T121" s="162">
        <v>0.47699999999999998</v>
      </c>
      <c r="U121" s="161">
        <f>ROUND(E121*T121,2)</f>
        <v>4.9000000000000004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107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9"/>
      <c r="C122" s="192" t="s">
        <v>247</v>
      </c>
      <c r="D122" s="163"/>
      <c r="E122" s="167">
        <v>1.9008</v>
      </c>
      <c r="F122" s="170"/>
      <c r="G122" s="170"/>
      <c r="H122" s="170"/>
      <c r="I122" s="170"/>
      <c r="J122" s="170"/>
      <c r="K122" s="170"/>
      <c r="L122" s="170"/>
      <c r="M122" s="170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109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9"/>
      <c r="C123" s="192" t="s">
        <v>248</v>
      </c>
      <c r="D123" s="163"/>
      <c r="E123" s="167">
        <v>8.0850000000000009</v>
      </c>
      <c r="F123" s="170"/>
      <c r="G123" s="170"/>
      <c r="H123" s="170"/>
      <c r="I123" s="170"/>
      <c r="J123" s="170"/>
      <c r="K123" s="170"/>
      <c r="L123" s="170"/>
      <c r="M123" s="170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109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9"/>
      <c r="C124" s="192" t="s">
        <v>249</v>
      </c>
      <c r="D124" s="163"/>
      <c r="E124" s="167">
        <v>0.13200000000000001</v>
      </c>
      <c r="F124" s="170"/>
      <c r="G124" s="170"/>
      <c r="H124" s="170"/>
      <c r="I124" s="170"/>
      <c r="J124" s="170"/>
      <c r="K124" s="170"/>
      <c r="L124" s="170"/>
      <c r="M124" s="170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109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9"/>
      <c r="C125" s="192" t="s">
        <v>250</v>
      </c>
      <c r="D125" s="163"/>
      <c r="E125" s="167">
        <v>6.6824999999999996E-2</v>
      </c>
      <c r="F125" s="170"/>
      <c r="G125" s="170"/>
      <c r="H125" s="170"/>
      <c r="I125" s="170"/>
      <c r="J125" s="170"/>
      <c r="K125" s="170"/>
      <c r="L125" s="170"/>
      <c r="M125" s="170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109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9"/>
      <c r="C126" s="192" t="s">
        <v>251</v>
      </c>
      <c r="D126" s="163"/>
      <c r="E126" s="167">
        <v>8.1839999999999996E-2</v>
      </c>
      <c r="F126" s="170"/>
      <c r="G126" s="170"/>
      <c r="H126" s="170"/>
      <c r="I126" s="170"/>
      <c r="J126" s="170"/>
      <c r="K126" s="170"/>
      <c r="L126" s="170"/>
      <c r="M126" s="170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109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48</v>
      </c>
      <c r="B127" s="159" t="s">
        <v>252</v>
      </c>
      <c r="C127" s="191" t="s">
        <v>253</v>
      </c>
      <c r="D127" s="161" t="s">
        <v>153</v>
      </c>
      <c r="E127" s="166">
        <v>25.828800000000001</v>
      </c>
      <c r="F127" s="169">
        <f>H127+J127</f>
        <v>0</v>
      </c>
      <c r="G127" s="170">
        <f>ROUND(E127*F127,2)</f>
        <v>0</v>
      </c>
      <c r="H127" s="170"/>
      <c r="I127" s="170">
        <f>ROUND(E127*H127,2)</f>
        <v>0</v>
      </c>
      <c r="J127" s="170"/>
      <c r="K127" s="170">
        <f>ROUND(E127*J127,2)</f>
        <v>0</v>
      </c>
      <c r="L127" s="170">
        <v>21</v>
      </c>
      <c r="M127" s="170">
        <f>G127*(1+L127/100)</f>
        <v>0</v>
      </c>
      <c r="N127" s="161">
        <v>3.9199999999999999E-2</v>
      </c>
      <c r="O127" s="161">
        <f>ROUND(E127*N127,5)</f>
        <v>1.0124899999999999</v>
      </c>
      <c r="P127" s="161">
        <v>0</v>
      </c>
      <c r="Q127" s="161">
        <f>ROUND(E127*P127,5)</f>
        <v>0</v>
      </c>
      <c r="R127" s="161"/>
      <c r="S127" s="161"/>
      <c r="T127" s="162">
        <v>1.05</v>
      </c>
      <c r="U127" s="161">
        <f>ROUND(E127*T127,2)</f>
        <v>27.12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107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/>
      <c r="B128" s="159"/>
      <c r="C128" s="192" t="s">
        <v>254</v>
      </c>
      <c r="D128" s="163"/>
      <c r="E128" s="167">
        <v>8.64</v>
      </c>
      <c r="F128" s="170"/>
      <c r="G128" s="170"/>
      <c r="H128" s="170"/>
      <c r="I128" s="170"/>
      <c r="J128" s="170"/>
      <c r="K128" s="170"/>
      <c r="L128" s="170"/>
      <c r="M128" s="170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109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9"/>
      <c r="C129" s="192" t="s">
        <v>255</v>
      </c>
      <c r="D129" s="163"/>
      <c r="E129" s="167">
        <v>16.8</v>
      </c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109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9"/>
      <c r="C130" s="192" t="s">
        <v>256</v>
      </c>
      <c r="D130" s="163"/>
      <c r="E130" s="167">
        <v>0.38879999999999998</v>
      </c>
      <c r="F130" s="170"/>
      <c r="G130" s="170"/>
      <c r="H130" s="170"/>
      <c r="I130" s="170"/>
      <c r="J130" s="170"/>
      <c r="K130" s="170"/>
      <c r="L130" s="170"/>
      <c r="M130" s="170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109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>
        <v>49</v>
      </c>
      <c r="B131" s="159" t="s">
        <v>257</v>
      </c>
      <c r="C131" s="191" t="s">
        <v>258</v>
      </c>
      <c r="D131" s="161" t="s">
        <v>153</v>
      </c>
      <c r="E131" s="166">
        <v>25.828800000000001</v>
      </c>
      <c r="F131" s="169">
        <f>H131+J131</f>
        <v>0</v>
      </c>
      <c r="G131" s="170">
        <f>ROUND(E131*F131,2)</f>
        <v>0</v>
      </c>
      <c r="H131" s="170"/>
      <c r="I131" s="170">
        <f>ROUND(E131*H131,2)</f>
        <v>0</v>
      </c>
      <c r="J131" s="170"/>
      <c r="K131" s="170">
        <f>ROUND(E131*J131,2)</f>
        <v>0</v>
      </c>
      <c r="L131" s="170">
        <v>21</v>
      </c>
      <c r="M131" s="170">
        <f>G131*(1+L131/100)</f>
        <v>0</v>
      </c>
      <c r="N131" s="161">
        <v>0</v>
      </c>
      <c r="O131" s="161">
        <f>ROUND(E131*N131,5)</f>
        <v>0</v>
      </c>
      <c r="P131" s="161">
        <v>0</v>
      </c>
      <c r="Q131" s="161">
        <f>ROUND(E131*P131,5)</f>
        <v>0</v>
      </c>
      <c r="R131" s="161"/>
      <c r="S131" s="161"/>
      <c r="T131" s="162">
        <v>0.32</v>
      </c>
      <c r="U131" s="161">
        <f>ROUND(E131*T131,2)</f>
        <v>8.27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107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9"/>
      <c r="C132" s="192" t="s">
        <v>254</v>
      </c>
      <c r="D132" s="163"/>
      <c r="E132" s="167">
        <v>8.64</v>
      </c>
      <c r="F132" s="170"/>
      <c r="G132" s="170"/>
      <c r="H132" s="170"/>
      <c r="I132" s="170"/>
      <c r="J132" s="170"/>
      <c r="K132" s="170"/>
      <c r="L132" s="170"/>
      <c r="M132" s="170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109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/>
      <c r="B133" s="159"/>
      <c r="C133" s="192" t="s">
        <v>255</v>
      </c>
      <c r="D133" s="163"/>
      <c r="E133" s="167">
        <v>16.8</v>
      </c>
      <c r="F133" s="170"/>
      <c r="G133" s="170"/>
      <c r="H133" s="170"/>
      <c r="I133" s="170"/>
      <c r="J133" s="170"/>
      <c r="K133" s="170"/>
      <c r="L133" s="170"/>
      <c r="M133" s="170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109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9"/>
      <c r="C134" s="192" t="s">
        <v>256</v>
      </c>
      <c r="D134" s="163"/>
      <c r="E134" s="167">
        <v>0.38879999999999998</v>
      </c>
      <c r="F134" s="170"/>
      <c r="G134" s="170"/>
      <c r="H134" s="170"/>
      <c r="I134" s="170"/>
      <c r="J134" s="170"/>
      <c r="K134" s="170"/>
      <c r="L134" s="170"/>
      <c r="M134" s="170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109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x14ac:dyDescent="0.2">
      <c r="A135" s="153" t="s">
        <v>102</v>
      </c>
      <c r="B135" s="160" t="s">
        <v>57</v>
      </c>
      <c r="C135" s="193" t="s">
        <v>58</v>
      </c>
      <c r="D135" s="164"/>
      <c r="E135" s="168"/>
      <c r="F135" s="171"/>
      <c r="G135" s="171">
        <f>SUMIF(AE136:AE147,"&lt;&gt;NOR",G136:G147)</f>
        <v>0</v>
      </c>
      <c r="H135" s="171"/>
      <c r="I135" s="171">
        <f>SUM(I136:I147)</f>
        <v>0</v>
      </c>
      <c r="J135" s="171"/>
      <c r="K135" s="171">
        <f>SUM(K136:K147)</f>
        <v>0</v>
      </c>
      <c r="L135" s="171"/>
      <c r="M135" s="171">
        <f>SUM(M136:M147)</f>
        <v>0</v>
      </c>
      <c r="N135" s="164"/>
      <c r="O135" s="164">
        <f>SUM(O136:O147)</f>
        <v>1.8776200000000001</v>
      </c>
      <c r="P135" s="164"/>
      <c r="Q135" s="164">
        <f>SUM(Q136:Q147)</f>
        <v>0</v>
      </c>
      <c r="R135" s="164"/>
      <c r="S135" s="164"/>
      <c r="T135" s="165"/>
      <c r="U135" s="164">
        <f>SUM(U136:U147)</f>
        <v>37.630000000000003</v>
      </c>
      <c r="AE135" t="s">
        <v>103</v>
      </c>
    </row>
    <row r="136" spans="1:60" outlineLevel="1" x14ac:dyDescent="0.2">
      <c r="A136" s="152">
        <v>50</v>
      </c>
      <c r="B136" s="159" t="s">
        <v>259</v>
      </c>
      <c r="C136" s="191" t="s">
        <v>260</v>
      </c>
      <c r="D136" s="161" t="s">
        <v>157</v>
      </c>
      <c r="E136" s="166">
        <v>24</v>
      </c>
      <c r="F136" s="169">
        <f>H136+J136</f>
        <v>0</v>
      </c>
      <c r="G136" s="170">
        <f>ROUND(E136*F136,2)</f>
        <v>0</v>
      </c>
      <c r="H136" s="170"/>
      <c r="I136" s="170">
        <f>ROUND(E136*H136,2)</f>
        <v>0</v>
      </c>
      <c r="J136" s="170"/>
      <c r="K136" s="170">
        <f>ROUND(E136*J136,2)</f>
        <v>0</v>
      </c>
      <c r="L136" s="170">
        <v>21</v>
      </c>
      <c r="M136" s="170">
        <f>G136*(1+L136/100)</f>
        <v>0</v>
      </c>
      <c r="N136" s="161">
        <v>4.6800000000000001E-3</v>
      </c>
      <c r="O136" s="161">
        <f>ROUND(E136*N136,5)</f>
        <v>0.11232</v>
      </c>
      <c r="P136" s="161">
        <v>0</v>
      </c>
      <c r="Q136" s="161">
        <f>ROUND(E136*P136,5)</f>
        <v>0</v>
      </c>
      <c r="R136" s="161"/>
      <c r="S136" s="161"/>
      <c r="T136" s="162">
        <v>0.44</v>
      </c>
      <c r="U136" s="161">
        <f>ROUND(E136*T136,2)</f>
        <v>10.56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107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/>
      <c r="B137" s="159"/>
      <c r="C137" s="192" t="s">
        <v>261</v>
      </c>
      <c r="D137" s="163"/>
      <c r="E137" s="167">
        <v>24</v>
      </c>
      <c r="F137" s="170"/>
      <c r="G137" s="170"/>
      <c r="H137" s="170"/>
      <c r="I137" s="170"/>
      <c r="J137" s="170"/>
      <c r="K137" s="170"/>
      <c r="L137" s="170"/>
      <c r="M137" s="170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109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51</v>
      </c>
      <c r="B138" s="159" t="s">
        <v>262</v>
      </c>
      <c r="C138" s="191" t="s">
        <v>263</v>
      </c>
      <c r="D138" s="161" t="s">
        <v>157</v>
      </c>
      <c r="E138" s="166">
        <v>24</v>
      </c>
      <c r="F138" s="169">
        <f>H138+J138</f>
        <v>0</v>
      </c>
      <c r="G138" s="170">
        <f>ROUND(E138*F138,2)</f>
        <v>0</v>
      </c>
      <c r="H138" s="170"/>
      <c r="I138" s="170">
        <f>ROUND(E138*H138,2)</f>
        <v>0</v>
      </c>
      <c r="J138" s="170"/>
      <c r="K138" s="170">
        <f>ROUND(E138*J138,2)</f>
        <v>0</v>
      </c>
      <c r="L138" s="170">
        <v>21</v>
      </c>
      <c r="M138" s="170">
        <f>G138*(1+L138/100)</f>
        <v>0</v>
      </c>
      <c r="N138" s="161">
        <v>5.0000000000000001E-3</v>
      </c>
      <c r="O138" s="161">
        <f>ROUND(E138*N138,5)</f>
        <v>0.12</v>
      </c>
      <c r="P138" s="161">
        <v>0</v>
      </c>
      <c r="Q138" s="161">
        <f>ROUND(E138*P138,5)</f>
        <v>0</v>
      </c>
      <c r="R138" s="161"/>
      <c r="S138" s="161"/>
      <c r="T138" s="162">
        <v>0</v>
      </c>
      <c r="U138" s="161">
        <f>ROUND(E138*T138,2)</f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189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9"/>
      <c r="C139" s="192" t="s">
        <v>261</v>
      </c>
      <c r="D139" s="163"/>
      <c r="E139" s="167">
        <v>24</v>
      </c>
      <c r="F139" s="170"/>
      <c r="G139" s="170"/>
      <c r="H139" s="170"/>
      <c r="I139" s="170"/>
      <c r="J139" s="170"/>
      <c r="K139" s="170"/>
      <c r="L139" s="170"/>
      <c r="M139" s="170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109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>
        <v>52</v>
      </c>
      <c r="B140" s="159" t="s">
        <v>264</v>
      </c>
      <c r="C140" s="191" t="s">
        <v>265</v>
      </c>
      <c r="D140" s="161" t="s">
        <v>160</v>
      </c>
      <c r="E140" s="166">
        <v>57.5</v>
      </c>
      <c r="F140" s="169">
        <f>H140+J140</f>
        <v>0</v>
      </c>
      <c r="G140" s="170">
        <f>ROUND(E140*F140,2)</f>
        <v>0</v>
      </c>
      <c r="H140" s="170"/>
      <c r="I140" s="170">
        <f>ROUND(E140*H140,2)</f>
        <v>0</v>
      </c>
      <c r="J140" s="170"/>
      <c r="K140" s="170">
        <f>ROUND(E140*J140,2)</f>
        <v>0</v>
      </c>
      <c r="L140" s="170">
        <v>21</v>
      </c>
      <c r="M140" s="170">
        <f>G140*(1+L140/100)</f>
        <v>0</v>
      </c>
      <c r="N140" s="161">
        <v>2.52E-2</v>
      </c>
      <c r="O140" s="161">
        <f>ROUND(E140*N140,5)</f>
        <v>1.4490000000000001</v>
      </c>
      <c r="P140" s="161">
        <v>0</v>
      </c>
      <c r="Q140" s="161">
        <f>ROUND(E140*P140,5)</f>
        <v>0</v>
      </c>
      <c r="R140" s="161"/>
      <c r="S140" s="161"/>
      <c r="T140" s="162">
        <v>0.438</v>
      </c>
      <c r="U140" s="161">
        <f>ROUND(E140*T140,2)</f>
        <v>25.19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107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9"/>
      <c r="C141" s="192" t="s">
        <v>266</v>
      </c>
      <c r="D141" s="163"/>
      <c r="E141" s="167">
        <v>57.5</v>
      </c>
      <c r="F141" s="170"/>
      <c r="G141" s="170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109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52">
        <v>53</v>
      </c>
      <c r="B142" s="159" t="s">
        <v>267</v>
      </c>
      <c r="C142" s="191" t="s">
        <v>268</v>
      </c>
      <c r="D142" s="161" t="s">
        <v>157</v>
      </c>
      <c r="E142" s="166">
        <v>23</v>
      </c>
      <c r="F142" s="169">
        <f>H142+J142</f>
        <v>0</v>
      </c>
      <c r="G142" s="170">
        <f>ROUND(E142*F142,2)</f>
        <v>0</v>
      </c>
      <c r="H142" s="170"/>
      <c r="I142" s="170">
        <f>ROUND(E142*H142,2)</f>
        <v>0</v>
      </c>
      <c r="J142" s="170"/>
      <c r="K142" s="170">
        <f>ROUND(E142*J142,2)</f>
        <v>0</v>
      </c>
      <c r="L142" s="170">
        <v>21</v>
      </c>
      <c r="M142" s="170">
        <f>G142*(1+L142/100)</f>
        <v>0</v>
      </c>
      <c r="N142" s="161">
        <v>7.1000000000000004E-3</v>
      </c>
      <c r="O142" s="161">
        <f>ROUND(E142*N142,5)</f>
        <v>0.1633</v>
      </c>
      <c r="P142" s="161">
        <v>0</v>
      </c>
      <c r="Q142" s="161">
        <f>ROUND(E142*P142,5)</f>
        <v>0</v>
      </c>
      <c r="R142" s="161"/>
      <c r="S142" s="161"/>
      <c r="T142" s="162">
        <v>0</v>
      </c>
      <c r="U142" s="161">
        <f>ROUND(E142*T142,2)</f>
        <v>0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189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/>
      <c r="B143" s="159"/>
      <c r="C143" s="192" t="s">
        <v>269</v>
      </c>
      <c r="D143" s="163"/>
      <c r="E143" s="167">
        <v>23</v>
      </c>
      <c r="F143" s="170"/>
      <c r="G143" s="170"/>
      <c r="H143" s="170"/>
      <c r="I143" s="170"/>
      <c r="J143" s="170"/>
      <c r="K143" s="170"/>
      <c r="L143" s="170"/>
      <c r="M143" s="170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109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54</v>
      </c>
      <c r="B144" s="159" t="s">
        <v>270</v>
      </c>
      <c r="C144" s="191" t="s">
        <v>271</v>
      </c>
      <c r="D144" s="161" t="s">
        <v>157</v>
      </c>
      <c r="E144" s="166">
        <v>1</v>
      </c>
      <c r="F144" s="169">
        <f>H144+J144</f>
        <v>0</v>
      </c>
      <c r="G144" s="170">
        <f>ROUND(E144*F144,2)</f>
        <v>0</v>
      </c>
      <c r="H144" s="170"/>
      <c r="I144" s="170">
        <f>ROUND(E144*H144,2)</f>
        <v>0</v>
      </c>
      <c r="J144" s="170"/>
      <c r="K144" s="170">
        <f>ROUND(E144*J144,2)</f>
        <v>0</v>
      </c>
      <c r="L144" s="170">
        <v>21</v>
      </c>
      <c r="M144" s="170">
        <f>G144*(1+L144/100)</f>
        <v>0</v>
      </c>
      <c r="N144" s="161">
        <v>0</v>
      </c>
      <c r="O144" s="161">
        <f>ROUND(E144*N144,5)</f>
        <v>0</v>
      </c>
      <c r="P144" s="161">
        <v>0</v>
      </c>
      <c r="Q144" s="161">
        <f>ROUND(E144*P144,5)</f>
        <v>0</v>
      </c>
      <c r="R144" s="161"/>
      <c r="S144" s="161"/>
      <c r="T144" s="162">
        <v>1.88</v>
      </c>
      <c r="U144" s="161">
        <f>ROUND(E144*T144,2)</f>
        <v>1.88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107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/>
      <c r="B145" s="159"/>
      <c r="C145" s="192" t="s">
        <v>49</v>
      </c>
      <c r="D145" s="163"/>
      <c r="E145" s="167">
        <v>1</v>
      </c>
      <c r="F145" s="170"/>
      <c r="G145" s="170"/>
      <c r="H145" s="170"/>
      <c r="I145" s="170"/>
      <c r="J145" s="170"/>
      <c r="K145" s="170"/>
      <c r="L145" s="170"/>
      <c r="M145" s="170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109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52">
        <v>55</v>
      </c>
      <c r="B146" s="159" t="s">
        <v>272</v>
      </c>
      <c r="C146" s="191" t="s">
        <v>273</v>
      </c>
      <c r="D146" s="161" t="s">
        <v>157</v>
      </c>
      <c r="E146" s="166">
        <v>1</v>
      </c>
      <c r="F146" s="169">
        <f>H146+J146</f>
        <v>0</v>
      </c>
      <c r="G146" s="170">
        <f>ROUND(E146*F146,2)</f>
        <v>0</v>
      </c>
      <c r="H146" s="170"/>
      <c r="I146" s="170">
        <f>ROUND(E146*H146,2)</f>
        <v>0</v>
      </c>
      <c r="J146" s="170"/>
      <c r="K146" s="170">
        <f>ROUND(E146*J146,2)</f>
        <v>0</v>
      </c>
      <c r="L146" s="170">
        <v>21</v>
      </c>
      <c r="M146" s="170">
        <f>G146*(1+L146/100)</f>
        <v>0</v>
      </c>
      <c r="N146" s="161">
        <v>3.3000000000000002E-2</v>
      </c>
      <c r="O146" s="161">
        <f>ROUND(E146*N146,5)</f>
        <v>3.3000000000000002E-2</v>
      </c>
      <c r="P146" s="161">
        <v>0</v>
      </c>
      <c r="Q146" s="161">
        <f>ROUND(E146*P146,5)</f>
        <v>0</v>
      </c>
      <c r="R146" s="161"/>
      <c r="S146" s="161"/>
      <c r="T146" s="162">
        <v>0</v>
      </c>
      <c r="U146" s="161">
        <f>ROUND(E146*T146,2)</f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189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9"/>
      <c r="C147" s="192" t="s">
        <v>49</v>
      </c>
      <c r="D147" s="163"/>
      <c r="E147" s="167">
        <v>1</v>
      </c>
      <c r="F147" s="170"/>
      <c r="G147" s="170"/>
      <c r="H147" s="170"/>
      <c r="I147" s="170"/>
      <c r="J147" s="170"/>
      <c r="K147" s="170"/>
      <c r="L147" s="170"/>
      <c r="M147" s="170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109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53" t="s">
        <v>102</v>
      </c>
      <c r="B148" s="160" t="s">
        <v>59</v>
      </c>
      <c r="C148" s="193" t="s">
        <v>60</v>
      </c>
      <c r="D148" s="164"/>
      <c r="E148" s="168"/>
      <c r="F148" s="171"/>
      <c r="G148" s="171">
        <f>SUMIF(AE149:AE164,"&lt;&gt;NOR",G149:G164)</f>
        <v>0</v>
      </c>
      <c r="H148" s="171"/>
      <c r="I148" s="171">
        <f>SUM(I149:I164)</f>
        <v>0</v>
      </c>
      <c r="J148" s="171"/>
      <c r="K148" s="171">
        <f>SUM(K149:K164)</f>
        <v>0</v>
      </c>
      <c r="L148" s="171"/>
      <c r="M148" s="171">
        <f>SUM(M149:M164)</f>
        <v>0</v>
      </c>
      <c r="N148" s="164"/>
      <c r="O148" s="164">
        <f>SUM(O149:O164)</f>
        <v>151.63903999999999</v>
      </c>
      <c r="P148" s="164"/>
      <c r="Q148" s="164">
        <f>SUM(Q149:Q164)</f>
        <v>0</v>
      </c>
      <c r="R148" s="164"/>
      <c r="S148" s="164"/>
      <c r="T148" s="165"/>
      <c r="U148" s="164">
        <f>SUM(U149:U164)</f>
        <v>56.22</v>
      </c>
      <c r="AE148" t="s">
        <v>103</v>
      </c>
    </row>
    <row r="149" spans="1:60" ht="22.5" outlineLevel="1" x14ac:dyDescent="0.2">
      <c r="A149" s="152">
        <v>56</v>
      </c>
      <c r="B149" s="159" t="s">
        <v>274</v>
      </c>
      <c r="C149" s="191" t="s">
        <v>275</v>
      </c>
      <c r="D149" s="161" t="s">
        <v>153</v>
      </c>
      <c r="E149" s="166">
        <v>224</v>
      </c>
      <c r="F149" s="169">
        <f>H149+J149</f>
        <v>0</v>
      </c>
      <c r="G149" s="170">
        <f>ROUND(E149*F149,2)</f>
        <v>0</v>
      </c>
      <c r="H149" s="170"/>
      <c r="I149" s="170">
        <f>ROUND(E149*H149,2)</f>
        <v>0</v>
      </c>
      <c r="J149" s="170"/>
      <c r="K149" s="170">
        <f>ROUND(E149*J149,2)</f>
        <v>0</v>
      </c>
      <c r="L149" s="170">
        <v>21</v>
      </c>
      <c r="M149" s="170">
        <f>G149*(1+L149/100)</f>
        <v>0</v>
      </c>
      <c r="N149" s="161">
        <v>2.3E-2</v>
      </c>
      <c r="O149" s="161">
        <f>ROUND(E149*N149,5)</f>
        <v>5.1520000000000001</v>
      </c>
      <c r="P149" s="161">
        <v>0</v>
      </c>
      <c r="Q149" s="161">
        <f>ROUND(E149*P149,5)</f>
        <v>0</v>
      </c>
      <c r="R149" s="161"/>
      <c r="S149" s="161"/>
      <c r="T149" s="162">
        <v>0.03</v>
      </c>
      <c r="U149" s="161">
        <f>ROUND(E149*T149,2)</f>
        <v>6.72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107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9"/>
      <c r="C150" s="192" t="s">
        <v>276</v>
      </c>
      <c r="D150" s="163"/>
      <c r="E150" s="167">
        <v>224</v>
      </c>
      <c r="F150" s="170"/>
      <c r="G150" s="170"/>
      <c r="H150" s="170"/>
      <c r="I150" s="170"/>
      <c r="J150" s="170"/>
      <c r="K150" s="170"/>
      <c r="L150" s="170"/>
      <c r="M150" s="170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109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52">
        <v>57</v>
      </c>
      <c r="B151" s="159" t="s">
        <v>277</v>
      </c>
      <c r="C151" s="191" t="s">
        <v>278</v>
      </c>
      <c r="D151" s="161" t="s">
        <v>153</v>
      </c>
      <c r="E151" s="166">
        <v>224</v>
      </c>
      <c r="F151" s="169">
        <f>H151+J151</f>
        <v>0</v>
      </c>
      <c r="G151" s="170">
        <f>ROUND(E151*F151,2)</f>
        <v>0</v>
      </c>
      <c r="H151" s="170"/>
      <c r="I151" s="170">
        <f>ROUND(E151*H151,2)</f>
        <v>0</v>
      </c>
      <c r="J151" s="170"/>
      <c r="K151" s="170">
        <f>ROUND(E151*J151,2)</f>
        <v>0</v>
      </c>
      <c r="L151" s="170">
        <v>21</v>
      </c>
      <c r="M151" s="170">
        <f>G151*(1+L151/100)</f>
        <v>0</v>
      </c>
      <c r="N151" s="161">
        <v>4.5999999999999999E-2</v>
      </c>
      <c r="O151" s="161">
        <f>ROUND(E151*N151,5)</f>
        <v>10.304</v>
      </c>
      <c r="P151" s="161">
        <v>0</v>
      </c>
      <c r="Q151" s="161">
        <f>ROUND(E151*P151,5)</f>
        <v>0</v>
      </c>
      <c r="R151" s="161"/>
      <c r="S151" s="161"/>
      <c r="T151" s="162">
        <v>0.03</v>
      </c>
      <c r="U151" s="161">
        <f>ROUND(E151*T151,2)</f>
        <v>6.72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107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9"/>
      <c r="C152" s="192" t="s">
        <v>276</v>
      </c>
      <c r="D152" s="163"/>
      <c r="E152" s="167">
        <v>224</v>
      </c>
      <c r="F152" s="170"/>
      <c r="G152" s="170"/>
      <c r="H152" s="170"/>
      <c r="I152" s="170"/>
      <c r="J152" s="170"/>
      <c r="K152" s="170"/>
      <c r="L152" s="170"/>
      <c r="M152" s="170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109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52">
        <v>58</v>
      </c>
      <c r="B153" s="159" t="s">
        <v>279</v>
      </c>
      <c r="C153" s="191" t="s">
        <v>280</v>
      </c>
      <c r="D153" s="161" t="s">
        <v>153</v>
      </c>
      <c r="E153" s="166">
        <v>224</v>
      </c>
      <c r="F153" s="169">
        <f>H153+J153</f>
        <v>0</v>
      </c>
      <c r="G153" s="170">
        <f>ROUND(E153*F153,2)</f>
        <v>0</v>
      </c>
      <c r="H153" s="170"/>
      <c r="I153" s="170">
        <f>ROUND(E153*H153,2)</f>
        <v>0</v>
      </c>
      <c r="J153" s="170"/>
      <c r="K153" s="170">
        <f>ROUND(E153*J153,2)</f>
        <v>0</v>
      </c>
      <c r="L153" s="170">
        <v>21</v>
      </c>
      <c r="M153" s="170">
        <f>G153*(1+L153/100)</f>
        <v>0</v>
      </c>
      <c r="N153" s="161">
        <v>6.9000000000000006E-2</v>
      </c>
      <c r="O153" s="161">
        <f>ROUND(E153*N153,5)</f>
        <v>15.456</v>
      </c>
      <c r="P153" s="161">
        <v>0</v>
      </c>
      <c r="Q153" s="161">
        <f>ROUND(E153*P153,5)</f>
        <v>0</v>
      </c>
      <c r="R153" s="161"/>
      <c r="S153" s="161"/>
      <c r="T153" s="162">
        <v>0.03</v>
      </c>
      <c r="U153" s="161">
        <f>ROUND(E153*T153,2)</f>
        <v>6.72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107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/>
      <c r="B154" s="159"/>
      <c r="C154" s="192" t="s">
        <v>276</v>
      </c>
      <c r="D154" s="163"/>
      <c r="E154" s="167">
        <v>224</v>
      </c>
      <c r="F154" s="170"/>
      <c r="G154" s="170"/>
      <c r="H154" s="170"/>
      <c r="I154" s="170"/>
      <c r="J154" s="170"/>
      <c r="K154" s="170"/>
      <c r="L154" s="170"/>
      <c r="M154" s="170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109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52">
        <v>59</v>
      </c>
      <c r="B155" s="159" t="s">
        <v>281</v>
      </c>
      <c r="C155" s="191" t="s">
        <v>282</v>
      </c>
      <c r="D155" s="161" t="s">
        <v>153</v>
      </c>
      <c r="E155" s="166">
        <v>224</v>
      </c>
      <c r="F155" s="169">
        <f>H155+J155</f>
        <v>0</v>
      </c>
      <c r="G155" s="170">
        <f>ROUND(E155*F155,2)</f>
        <v>0</v>
      </c>
      <c r="H155" s="170"/>
      <c r="I155" s="170">
        <f>ROUND(E155*H155,2)</f>
        <v>0</v>
      </c>
      <c r="J155" s="170"/>
      <c r="K155" s="170">
        <f>ROUND(E155*J155,2)</f>
        <v>0</v>
      </c>
      <c r="L155" s="170">
        <v>21</v>
      </c>
      <c r="M155" s="170">
        <f>G155*(1+L155/100)</f>
        <v>0</v>
      </c>
      <c r="N155" s="161">
        <v>0.13800000000000001</v>
      </c>
      <c r="O155" s="161">
        <f>ROUND(E155*N155,5)</f>
        <v>30.911999999999999</v>
      </c>
      <c r="P155" s="161">
        <v>0</v>
      </c>
      <c r="Q155" s="161">
        <f>ROUND(E155*P155,5)</f>
        <v>0</v>
      </c>
      <c r="R155" s="161"/>
      <c r="S155" s="161"/>
      <c r="T155" s="162">
        <v>0.02</v>
      </c>
      <c r="U155" s="161">
        <f>ROUND(E155*T155,2)</f>
        <v>4.4800000000000004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107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/>
      <c r="B156" s="159"/>
      <c r="C156" s="192" t="s">
        <v>276</v>
      </c>
      <c r="D156" s="163"/>
      <c r="E156" s="167">
        <v>224</v>
      </c>
      <c r="F156" s="170"/>
      <c r="G156" s="170"/>
      <c r="H156" s="170"/>
      <c r="I156" s="170"/>
      <c r="J156" s="170"/>
      <c r="K156" s="170"/>
      <c r="L156" s="170"/>
      <c r="M156" s="170"/>
      <c r="N156" s="161"/>
      <c r="O156" s="161"/>
      <c r="P156" s="161"/>
      <c r="Q156" s="161"/>
      <c r="R156" s="161"/>
      <c r="S156" s="161"/>
      <c r="T156" s="162"/>
      <c r="U156" s="16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109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>
        <v>60</v>
      </c>
      <c r="B157" s="159" t="s">
        <v>283</v>
      </c>
      <c r="C157" s="191" t="s">
        <v>284</v>
      </c>
      <c r="D157" s="161" t="s">
        <v>153</v>
      </c>
      <c r="E157" s="166">
        <v>224</v>
      </c>
      <c r="F157" s="169">
        <f>H157+J157</f>
        <v>0</v>
      </c>
      <c r="G157" s="170">
        <f>ROUND(E157*F157,2)</f>
        <v>0</v>
      </c>
      <c r="H157" s="170"/>
      <c r="I157" s="170">
        <f>ROUND(E157*H157,2)</f>
        <v>0</v>
      </c>
      <c r="J157" s="170"/>
      <c r="K157" s="170">
        <f>ROUND(E157*J157,2)</f>
        <v>0</v>
      </c>
      <c r="L157" s="170">
        <v>21</v>
      </c>
      <c r="M157" s="170">
        <f>G157*(1+L157/100)</f>
        <v>0</v>
      </c>
      <c r="N157" s="161">
        <v>0.19350000000000001</v>
      </c>
      <c r="O157" s="161">
        <f>ROUND(E157*N157,5)</f>
        <v>43.344000000000001</v>
      </c>
      <c r="P157" s="161">
        <v>0</v>
      </c>
      <c r="Q157" s="161">
        <f>ROUND(E157*P157,5)</f>
        <v>0</v>
      </c>
      <c r="R157" s="161"/>
      <c r="S157" s="161"/>
      <c r="T157" s="162">
        <v>2.5999999999999999E-2</v>
      </c>
      <c r="U157" s="161">
        <f>ROUND(E157*T157,2)</f>
        <v>5.82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107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2"/>
      <c r="B158" s="159"/>
      <c r="C158" s="192" t="s">
        <v>276</v>
      </c>
      <c r="D158" s="163"/>
      <c r="E158" s="167">
        <v>224</v>
      </c>
      <c r="F158" s="170"/>
      <c r="G158" s="170"/>
      <c r="H158" s="170"/>
      <c r="I158" s="170"/>
      <c r="J158" s="170"/>
      <c r="K158" s="170"/>
      <c r="L158" s="170"/>
      <c r="M158" s="170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109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52">
        <v>61</v>
      </c>
      <c r="B159" s="159" t="s">
        <v>285</v>
      </c>
      <c r="C159" s="191" t="s">
        <v>286</v>
      </c>
      <c r="D159" s="161" t="s">
        <v>153</v>
      </c>
      <c r="E159" s="166">
        <v>224</v>
      </c>
      <c r="F159" s="169">
        <f>H159+J159</f>
        <v>0</v>
      </c>
      <c r="G159" s="170">
        <f>ROUND(E159*F159,2)</f>
        <v>0</v>
      </c>
      <c r="H159" s="170"/>
      <c r="I159" s="170">
        <f>ROUND(E159*H159,2)</f>
        <v>0</v>
      </c>
      <c r="J159" s="170"/>
      <c r="K159" s="170">
        <f>ROUND(E159*J159,2)</f>
        <v>0</v>
      </c>
      <c r="L159" s="170">
        <v>21</v>
      </c>
      <c r="M159" s="170">
        <f>G159*(1+L159/100)</f>
        <v>0</v>
      </c>
      <c r="N159" s="161">
        <v>0.20699999999999999</v>
      </c>
      <c r="O159" s="161">
        <f>ROUND(E159*N159,5)</f>
        <v>46.368000000000002</v>
      </c>
      <c r="P159" s="161">
        <v>0</v>
      </c>
      <c r="Q159" s="161">
        <f>ROUND(E159*P159,5)</f>
        <v>0</v>
      </c>
      <c r="R159" s="161"/>
      <c r="S159" s="161"/>
      <c r="T159" s="162">
        <v>2.4E-2</v>
      </c>
      <c r="U159" s="161">
        <f>ROUND(E159*T159,2)</f>
        <v>5.38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107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2"/>
      <c r="B160" s="159"/>
      <c r="C160" s="192" t="s">
        <v>276</v>
      </c>
      <c r="D160" s="163"/>
      <c r="E160" s="167">
        <v>224</v>
      </c>
      <c r="F160" s="170"/>
      <c r="G160" s="170"/>
      <c r="H160" s="170"/>
      <c r="I160" s="170"/>
      <c r="J160" s="170"/>
      <c r="K160" s="170"/>
      <c r="L160" s="170"/>
      <c r="M160" s="170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109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>
        <v>62</v>
      </c>
      <c r="B161" s="159" t="s">
        <v>287</v>
      </c>
      <c r="C161" s="191" t="s">
        <v>288</v>
      </c>
      <c r="D161" s="161" t="s">
        <v>153</v>
      </c>
      <c r="E161" s="166">
        <v>224</v>
      </c>
      <c r="F161" s="169">
        <f>H161+J161</f>
        <v>0</v>
      </c>
      <c r="G161" s="170">
        <f>ROUND(E161*F161,2)</f>
        <v>0</v>
      </c>
      <c r="H161" s="170"/>
      <c r="I161" s="170">
        <f>ROUND(E161*H161,2)</f>
        <v>0</v>
      </c>
      <c r="J161" s="170"/>
      <c r="K161" s="170">
        <f>ROUND(E161*J161,2)</f>
        <v>0</v>
      </c>
      <c r="L161" s="170">
        <v>21</v>
      </c>
      <c r="M161" s="170">
        <f>G161*(1+L161/100)</f>
        <v>0</v>
      </c>
      <c r="N161" s="161">
        <v>0</v>
      </c>
      <c r="O161" s="161">
        <f>ROUND(E161*N161,5)</f>
        <v>0</v>
      </c>
      <c r="P161" s="161">
        <v>0</v>
      </c>
      <c r="Q161" s="161">
        <f>ROUND(E161*P161,5)</f>
        <v>0</v>
      </c>
      <c r="R161" s="161"/>
      <c r="S161" s="161"/>
      <c r="T161" s="162">
        <v>9.0999999999999998E-2</v>
      </c>
      <c r="U161" s="161">
        <f>ROUND(E161*T161,2)</f>
        <v>20.38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107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9"/>
      <c r="C162" s="192" t="s">
        <v>276</v>
      </c>
      <c r="D162" s="163"/>
      <c r="E162" s="167">
        <v>224</v>
      </c>
      <c r="F162" s="170"/>
      <c r="G162" s="170"/>
      <c r="H162" s="170"/>
      <c r="I162" s="170"/>
      <c r="J162" s="170"/>
      <c r="K162" s="170"/>
      <c r="L162" s="170"/>
      <c r="M162" s="170"/>
      <c r="N162" s="161"/>
      <c r="O162" s="161"/>
      <c r="P162" s="161"/>
      <c r="Q162" s="161"/>
      <c r="R162" s="161"/>
      <c r="S162" s="161"/>
      <c r="T162" s="162"/>
      <c r="U162" s="16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109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>
        <v>63</v>
      </c>
      <c r="B163" s="159" t="s">
        <v>289</v>
      </c>
      <c r="C163" s="191" t="s">
        <v>290</v>
      </c>
      <c r="D163" s="161" t="s">
        <v>153</v>
      </c>
      <c r="E163" s="166">
        <v>257.60000000000002</v>
      </c>
      <c r="F163" s="169">
        <f>H163+J163</f>
        <v>0</v>
      </c>
      <c r="G163" s="170">
        <f>ROUND(E163*F163,2)</f>
        <v>0</v>
      </c>
      <c r="H163" s="170"/>
      <c r="I163" s="170">
        <f>ROUND(E163*H163,2)</f>
        <v>0</v>
      </c>
      <c r="J163" s="170"/>
      <c r="K163" s="170">
        <f>ROUND(E163*J163,2)</f>
        <v>0</v>
      </c>
      <c r="L163" s="170">
        <v>21</v>
      </c>
      <c r="M163" s="170">
        <f>G163*(1+L163/100)</f>
        <v>0</v>
      </c>
      <c r="N163" s="161">
        <v>4.0000000000000002E-4</v>
      </c>
      <c r="O163" s="161">
        <f>ROUND(E163*N163,5)</f>
        <v>0.10304000000000001</v>
      </c>
      <c r="P163" s="161">
        <v>0</v>
      </c>
      <c r="Q163" s="161">
        <f>ROUND(E163*P163,5)</f>
        <v>0</v>
      </c>
      <c r="R163" s="161"/>
      <c r="S163" s="161"/>
      <c r="T163" s="162">
        <v>0</v>
      </c>
      <c r="U163" s="161">
        <f>ROUND(E163*T163,2)</f>
        <v>0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189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/>
      <c r="B164" s="159"/>
      <c r="C164" s="192" t="s">
        <v>291</v>
      </c>
      <c r="D164" s="163"/>
      <c r="E164" s="167">
        <v>257.60000000000002</v>
      </c>
      <c r="F164" s="170"/>
      <c r="G164" s="170"/>
      <c r="H164" s="170"/>
      <c r="I164" s="170"/>
      <c r="J164" s="170"/>
      <c r="K164" s="170"/>
      <c r="L164" s="170"/>
      <c r="M164" s="170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109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x14ac:dyDescent="0.2">
      <c r="A165" s="153" t="s">
        <v>102</v>
      </c>
      <c r="B165" s="160" t="s">
        <v>61</v>
      </c>
      <c r="C165" s="193" t="s">
        <v>62</v>
      </c>
      <c r="D165" s="164"/>
      <c r="E165" s="168"/>
      <c r="F165" s="171"/>
      <c r="G165" s="171">
        <f>SUMIF(AE166:AE174,"&lt;&gt;NOR",G166:G174)</f>
        <v>0</v>
      </c>
      <c r="H165" s="171"/>
      <c r="I165" s="171">
        <f>SUM(I166:I174)</f>
        <v>0</v>
      </c>
      <c r="J165" s="171"/>
      <c r="K165" s="171">
        <f>SUM(K166:K174)</f>
        <v>0</v>
      </c>
      <c r="L165" s="171"/>
      <c r="M165" s="171">
        <f>SUM(M166:M174)</f>
        <v>0</v>
      </c>
      <c r="N165" s="164"/>
      <c r="O165" s="164">
        <f>SUM(O166:O174)</f>
        <v>9.6521399999999993</v>
      </c>
      <c r="P165" s="164"/>
      <c r="Q165" s="164">
        <f>SUM(Q166:Q174)</f>
        <v>0</v>
      </c>
      <c r="R165" s="164"/>
      <c r="S165" s="164"/>
      <c r="T165" s="165"/>
      <c r="U165" s="164">
        <f>SUM(U166:U174)</f>
        <v>15.879999999999999</v>
      </c>
      <c r="AE165" t="s">
        <v>103</v>
      </c>
    </row>
    <row r="166" spans="1:60" outlineLevel="1" x14ac:dyDescent="0.2">
      <c r="A166" s="152">
        <v>64</v>
      </c>
      <c r="B166" s="159" t="s">
        <v>292</v>
      </c>
      <c r="C166" s="191" t="s">
        <v>293</v>
      </c>
      <c r="D166" s="161" t="s">
        <v>153</v>
      </c>
      <c r="E166" s="166">
        <v>18</v>
      </c>
      <c r="F166" s="169">
        <f>H166+J166</f>
        <v>0</v>
      </c>
      <c r="G166" s="170">
        <f>ROUND(E166*F166,2)</f>
        <v>0</v>
      </c>
      <c r="H166" s="170"/>
      <c r="I166" s="170">
        <f>ROUND(E166*H166,2)</f>
        <v>0</v>
      </c>
      <c r="J166" s="170"/>
      <c r="K166" s="170">
        <f>ROUND(E166*J166,2)</f>
        <v>0</v>
      </c>
      <c r="L166" s="170">
        <v>21</v>
      </c>
      <c r="M166" s="170">
        <f>G166*(1+L166/100)</f>
        <v>0</v>
      </c>
      <c r="N166" s="161">
        <v>5.5449999999999999E-2</v>
      </c>
      <c r="O166" s="161">
        <f>ROUND(E166*N166,5)</f>
        <v>0.99809999999999999</v>
      </c>
      <c r="P166" s="161">
        <v>0</v>
      </c>
      <c r="Q166" s="161">
        <f>ROUND(E166*P166,5)</f>
        <v>0</v>
      </c>
      <c r="R166" s="161"/>
      <c r="S166" s="161"/>
      <c r="T166" s="162">
        <v>0.442</v>
      </c>
      <c r="U166" s="161">
        <f>ROUND(E166*T166,2)</f>
        <v>7.96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107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/>
      <c r="B167" s="159"/>
      <c r="C167" s="192" t="s">
        <v>53</v>
      </c>
      <c r="D167" s="163"/>
      <c r="E167" s="167">
        <v>18</v>
      </c>
      <c r="F167" s="170"/>
      <c r="G167" s="170"/>
      <c r="H167" s="170"/>
      <c r="I167" s="170"/>
      <c r="J167" s="170"/>
      <c r="K167" s="170"/>
      <c r="L167" s="170"/>
      <c r="M167" s="170"/>
      <c r="N167" s="161"/>
      <c r="O167" s="161"/>
      <c r="P167" s="161"/>
      <c r="Q167" s="161"/>
      <c r="R167" s="161"/>
      <c r="S167" s="161"/>
      <c r="T167" s="162"/>
      <c r="U167" s="16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109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>
        <v>65</v>
      </c>
      <c r="B168" s="159" t="s">
        <v>294</v>
      </c>
      <c r="C168" s="191" t="s">
        <v>295</v>
      </c>
      <c r="D168" s="161" t="s">
        <v>153</v>
      </c>
      <c r="E168" s="166">
        <v>18.899999999999999</v>
      </c>
      <c r="F168" s="169">
        <f>H168+J168</f>
        <v>0</v>
      </c>
      <c r="G168" s="170">
        <f>ROUND(E168*F168,2)</f>
        <v>0</v>
      </c>
      <c r="H168" s="170"/>
      <c r="I168" s="170">
        <f>ROUND(E168*H168,2)</f>
        <v>0</v>
      </c>
      <c r="J168" s="170"/>
      <c r="K168" s="170">
        <f>ROUND(E168*J168,2)</f>
        <v>0</v>
      </c>
      <c r="L168" s="170">
        <v>21</v>
      </c>
      <c r="M168" s="170">
        <f>G168*(1+L168/100)</f>
        <v>0</v>
      </c>
      <c r="N168" s="161">
        <v>0.129</v>
      </c>
      <c r="O168" s="161">
        <f>ROUND(E168*N168,5)</f>
        <v>2.4380999999999999</v>
      </c>
      <c r="P168" s="161">
        <v>0</v>
      </c>
      <c r="Q168" s="161">
        <f>ROUND(E168*P168,5)</f>
        <v>0</v>
      </c>
      <c r="R168" s="161"/>
      <c r="S168" s="161"/>
      <c r="T168" s="162">
        <v>0</v>
      </c>
      <c r="U168" s="161">
        <f>ROUND(E168*T168,2)</f>
        <v>0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189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/>
      <c r="B169" s="159"/>
      <c r="C169" s="250" t="s">
        <v>296</v>
      </c>
      <c r="D169" s="251"/>
      <c r="E169" s="252"/>
      <c r="F169" s="253"/>
      <c r="G169" s="254"/>
      <c r="H169" s="170"/>
      <c r="I169" s="170"/>
      <c r="J169" s="170"/>
      <c r="K169" s="170"/>
      <c r="L169" s="170"/>
      <c r="M169" s="170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146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4" t="str">
        <f>C169</f>
        <v>Betonová distanční dlažba 200 resp. 170/200 rsp. 170 mm, tl. 60 mm.</v>
      </c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2"/>
      <c r="B170" s="159"/>
      <c r="C170" s="192" t="s">
        <v>297</v>
      </c>
      <c r="D170" s="163"/>
      <c r="E170" s="167">
        <v>18.899999999999999</v>
      </c>
      <c r="F170" s="170"/>
      <c r="G170" s="170"/>
      <c r="H170" s="170"/>
      <c r="I170" s="170"/>
      <c r="J170" s="170"/>
      <c r="K170" s="170"/>
      <c r="L170" s="170"/>
      <c r="M170" s="170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109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>
        <v>66</v>
      </c>
      <c r="B171" s="159" t="s">
        <v>298</v>
      </c>
      <c r="C171" s="191" t="s">
        <v>299</v>
      </c>
      <c r="D171" s="161" t="s">
        <v>160</v>
      </c>
      <c r="E171" s="166">
        <v>18</v>
      </c>
      <c r="F171" s="169">
        <f>H171+J171</f>
        <v>0</v>
      </c>
      <c r="G171" s="170">
        <f>ROUND(E171*F171,2)</f>
        <v>0</v>
      </c>
      <c r="H171" s="170"/>
      <c r="I171" s="170">
        <f>ROUND(E171*H171,2)</f>
        <v>0</v>
      </c>
      <c r="J171" s="170"/>
      <c r="K171" s="170">
        <f>ROUND(E171*J171,2)</f>
        <v>0</v>
      </c>
      <c r="L171" s="170">
        <v>21</v>
      </c>
      <c r="M171" s="170">
        <f>G171*(1+L171/100)</f>
        <v>0</v>
      </c>
      <c r="N171" s="161">
        <v>3.3E-4</v>
      </c>
      <c r="O171" s="161">
        <f>ROUND(E171*N171,5)</f>
        <v>5.94E-3</v>
      </c>
      <c r="P171" s="161">
        <v>0</v>
      </c>
      <c r="Q171" s="161">
        <f>ROUND(E171*P171,5)</f>
        <v>0</v>
      </c>
      <c r="R171" s="161"/>
      <c r="S171" s="161"/>
      <c r="T171" s="162">
        <v>0.41</v>
      </c>
      <c r="U171" s="161">
        <f>ROUND(E171*T171,2)</f>
        <v>7.38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107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9"/>
      <c r="C172" s="192" t="s">
        <v>53</v>
      </c>
      <c r="D172" s="163"/>
      <c r="E172" s="167">
        <v>18</v>
      </c>
      <c r="F172" s="170"/>
      <c r="G172" s="170"/>
      <c r="H172" s="170"/>
      <c r="I172" s="170"/>
      <c r="J172" s="170"/>
      <c r="K172" s="170"/>
      <c r="L172" s="170"/>
      <c r="M172" s="170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109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52">
        <v>67</v>
      </c>
      <c r="B173" s="159" t="s">
        <v>300</v>
      </c>
      <c r="C173" s="191" t="s">
        <v>301</v>
      </c>
      <c r="D173" s="161" t="s">
        <v>153</v>
      </c>
      <c r="E173" s="166">
        <v>18</v>
      </c>
      <c r="F173" s="169">
        <f>H173+J173</f>
        <v>0</v>
      </c>
      <c r="G173" s="170">
        <f>ROUND(E173*F173,2)</f>
        <v>0</v>
      </c>
      <c r="H173" s="170"/>
      <c r="I173" s="170">
        <f>ROUND(E173*H173,2)</f>
        <v>0</v>
      </c>
      <c r="J173" s="170"/>
      <c r="K173" s="170">
        <f>ROUND(E173*J173,2)</f>
        <v>0</v>
      </c>
      <c r="L173" s="170">
        <v>21</v>
      </c>
      <c r="M173" s="170">
        <f>G173*(1+L173/100)</f>
        <v>0</v>
      </c>
      <c r="N173" s="161">
        <v>0.34499999999999997</v>
      </c>
      <c r="O173" s="161">
        <f>ROUND(E173*N173,5)</f>
        <v>6.21</v>
      </c>
      <c r="P173" s="161">
        <v>0</v>
      </c>
      <c r="Q173" s="161">
        <f>ROUND(E173*P173,5)</f>
        <v>0</v>
      </c>
      <c r="R173" s="161"/>
      <c r="S173" s="161"/>
      <c r="T173" s="162">
        <v>0.03</v>
      </c>
      <c r="U173" s="161">
        <f>ROUND(E173*T173,2)</f>
        <v>0.54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107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2"/>
      <c r="B174" s="159"/>
      <c r="C174" s="192" t="s">
        <v>53</v>
      </c>
      <c r="D174" s="163"/>
      <c r="E174" s="167">
        <v>18</v>
      </c>
      <c r="F174" s="170"/>
      <c r="G174" s="170"/>
      <c r="H174" s="170"/>
      <c r="I174" s="170"/>
      <c r="J174" s="170"/>
      <c r="K174" s="170"/>
      <c r="L174" s="170"/>
      <c r="M174" s="170"/>
      <c r="N174" s="161"/>
      <c r="O174" s="161"/>
      <c r="P174" s="161"/>
      <c r="Q174" s="161"/>
      <c r="R174" s="161"/>
      <c r="S174" s="161"/>
      <c r="T174" s="162"/>
      <c r="U174" s="161"/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109</v>
      </c>
      <c r="AF174" s="151">
        <v>0</v>
      </c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x14ac:dyDescent="0.2">
      <c r="A175" s="153" t="s">
        <v>102</v>
      </c>
      <c r="B175" s="160" t="s">
        <v>63</v>
      </c>
      <c r="C175" s="193" t="s">
        <v>64</v>
      </c>
      <c r="D175" s="164"/>
      <c r="E175" s="168"/>
      <c r="F175" s="171"/>
      <c r="G175" s="171">
        <f>SUMIF(AE176:AE183,"&lt;&gt;NOR",G176:G183)</f>
        <v>0</v>
      </c>
      <c r="H175" s="171"/>
      <c r="I175" s="171">
        <f>SUM(I176:I183)</f>
        <v>0</v>
      </c>
      <c r="J175" s="171"/>
      <c r="K175" s="171">
        <f>SUM(K176:K183)</f>
        <v>0</v>
      </c>
      <c r="L175" s="171"/>
      <c r="M175" s="171">
        <f>SUM(M176:M183)</f>
        <v>0</v>
      </c>
      <c r="N175" s="164"/>
      <c r="O175" s="164">
        <f>SUM(O176:O183)</f>
        <v>19.936</v>
      </c>
      <c r="P175" s="164"/>
      <c r="Q175" s="164">
        <f>SUM(Q176:Q183)</f>
        <v>0</v>
      </c>
      <c r="R175" s="164"/>
      <c r="S175" s="164"/>
      <c r="T175" s="165"/>
      <c r="U175" s="164">
        <f>SUM(U176:U183)</f>
        <v>0</v>
      </c>
      <c r="AE175" t="s">
        <v>103</v>
      </c>
    </row>
    <row r="176" spans="1:60" outlineLevel="1" x14ac:dyDescent="0.2">
      <c r="A176" s="152">
        <v>68</v>
      </c>
      <c r="B176" s="159" t="s">
        <v>302</v>
      </c>
      <c r="C176" s="191" t="s">
        <v>303</v>
      </c>
      <c r="D176" s="161" t="s">
        <v>153</v>
      </c>
      <c r="E176" s="166">
        <v>224</v>
      </c>
      <c r="F176" s="169">
        <f>H176+J176</f>
        <v>0</v>
      </c>
      <c r="G176" s="170">
        <f>ROUND(E176*F176,2)</f>
        <v>0</v>
      </c>
      <c r="H176" s="170"/>
      <c r="I176" s="170">
        <f>ROUND(E176*H176,2)</f>
        <v>0</v>
      </c>
      <c r="J176" s="170"/>
      <c r="K176" s="170">
        <f>ROUND(E176*J176,2)</f>
        <v>0</v>
      </c>
      <c r="L176" s="170">
        <v>21</v>
      </c>
      <c r="M176" s="170">
        <f>G176*(1+L176/100)</f>
        <v>0</v>
      </c>
      <c r="N176" s="161">
        <v>1.2E-2</v>
      </c>
      <c r="O176" s="161">
        <f>ROUND(E176*N176,5)</f>
        <v>2.6880000000000002</v>
      </c>
      <c r="P176" s="161">
        <v>0</v>
      </c>
      <c r="Q176" s="161">
        <f>ROUND(E176*P176,5)</f>
        <v>0</v>
      </c>
      <c r="R176" s="161"/>
      <c r="S176" s="161"/>
      <c r="T176" s="162">
        <v>0</v>
      </c>
      <c r="U176" s="161">
        <f>ROUND(E176*T176,2)</f>
        <v>0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107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/>
      <c r="B177" s="159"/>
      <c r="C177" s="250" t="s">
        <v>304</v>
      </c>
      <c r="D177" s="251"/>
      <c r="E177" s="252"/>
      <c r="F177" s="253"/>
      <c r="G177" s="254"/>
      <c r="H177" s="170"/>
      <c r="I177" s="170"/>
      <c r="J177" s="170"/>
      <c r="K177" s="170"/>
      <c r="L177" s="170"/>
      <c r="M177" s="170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146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4" t="str">
        <f>C177</f>
        <v>Směs z celoprobarveného EPDM granulátu a PUR pojiva s filtračním průtokem min. 150 mm/h.</v>
      </c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/>
      <c r="B178" s="159"/>
      <c r="C178" s="192" t="s">
        <v>276</v>
      </c>
      <c r="D178" s="163"/>
      <c r="E178" s="167">
        <v>224</v>
      </c>
      <c r="F178" s="170"/>
      <c r="G178" s="170"/>
      <c r="H178" s="170"/>
      <c r="I178" s="170"/>
      <c r="J178" s="170"/>
      <c r="K178" s="170"/>
      <c r="L178" s="170"/>
      <c r="M178" s="170"/>
      <c r="N178" s="161"/>
      <c r="O178" s="161"/>
      <c r="P178" s="161"/>
      <c r="Q178" s="161"/>
      <c r="R178" s="161"/>
      <c r="S178" s="161"/>
      <c r="T178" s="162"/>
      <c r="U178" s="16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109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>
        <v>69</v>
      </c>
      <c r="B179" s="159" t="s">
        <v>305</v>
      </c>
      <c r="C179" s="191" t="s">
        <v>306</v>
      </c>
      <c r="D179" s="161" t="s">
        <v>153</v>
      </c>
      <c r="E179" s="166">
        <v>224</v>
      </c>
      <c r="F179" s="169">
        <f>H179+J179</f>
        <v>0</v>
      </c>
      <c r="G179" s="170">
        <f>ROUND(E179*F179,2)</f>
        <v>0</v>
      </c>
      <c r="H179" s="170"/>
      <c r="I179" s="170">
        <f>ROUND(E179*H179,2)</f>
        <v>0</v>
      </c>
      <c r="J179" s="170"/>
      <c r="K179" s="170">
        <f>ROUND(E179*J179,2)</f>
        <v>0</v>
      </c>
      <c r="L179" s="170">
        <v>21</v>
      </c>
      <c r="M179" s="170">
        <f>G179*(1+L179/100)</f>
        <v>0</v>
      </c>
      <c r="N179" s="161">
        <v>0</v>
      </c>
      <c r="O179" s="161">
        <f>ROUND(E179*N179,5)</f>
        <v>0</v>
      </c>
      <c r="P179" s="161">
        <v>0</v>
      </c>
      <c r="Q179" s="161">
        <f>ROUND(E179*P179,5)</f>
        <v>0</v>
      </c>
      <c r="R179" s="161"/>
      <c r="S179" s="161"/>
      <c r="T179" s="162">
        <v>0</v>
      </c>
      <c r="U179" s="161">
        <f>ROUND(E179*T179,2)</f>
        <v>0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107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/>
      <c r="B180" s="159"/>
      <c r="C180" s="192" t="s">
        <v>276</v>
      </c>
      <c r="D180" s="163"/>
      <c r="E180" s="167">
        <v>224</v>
      </c>
      <c r="F180" s="170"/>
      <c r="G180" s="170"/>
      <c r="H180" s="170"/>
      <c r="I180" s="170"/>
      <c r="J180" s="170"/>
      <c r="K180" s="170"/>
      <c r="L180" s="170"/>
      <c r="M180" s="170"/>
      <c r="N180" s="161"/>
      <c r="O180" s="161"/>
      <c r="P180" s="161"/>
      <c r="Q180" s="161"/>
      <c r="R180" s="161"/>
      <c r="S180" s="161"/>
      <c r="T180" s="162"/>
      <c r="U180" s="16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109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>
        <v>70</v>
      </c>
      <c r="B181" s="159" t="s">
        <v>307</v>
      </c>
      <c r="C181" s="191" t="s">
        <v>308</v>
      </c>
      <c r="D181" s="161" t="s">
        <v>153</v>
      </c>
      <c r="E181" s="166">
        <v>224</v>
      </c>
      <c r="F181" s="169">
        <f>H181+J181</f>
        <v>0</v>
      </c>
      <c r="G181" s="170">
        <f>ROUND(E181*F181,2)</f>
        <v>0</v>
      </c>
      <c r="H181" s="170"/>
      <c r="I181" s="170">
        <f>ROUND(E181*H181,2)</f>
        <v>0</v>
      </c>
      <c r="J181" s="170"/>
      <c r="K181" s="170">
        <f>ROUND(E181*J181,2)</f>
        <v>0</v>
      </c>
      <c r="L181" s="170">
        <v>21</v>
      </c>
      <c r="M181" s="170">
        <f>G181*(1+L181/100)</f>
        <v>0</v>
      </c>
      <c r="N181" s="161">
        <v>7.6999999999999999E-2</v>
      </c>
      <c r="O181" s="161">
        <f>ROUND(E181*N181,5)</f>
        <v>17.248000000000001</v>
      </c>
      <c r="P181" s="161">
        <v>0</v>
      </c>
      <c r="Q181" s="161">
        <f>ROUND(E181*P181,5)</f>
        <v>0</v>
      </c>
      <c r="R181" s="161"/>
      <c r="S181" s="161"/>
      <c r="T181" s="162">
        <v>0</v>
      </c>
      <c r="U181" s="161">
        <f>ROUND(E181*T181,2)</f>
        <v>0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189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/>
      <c r="B182" s="159"/>
      <c r="C182" s="250" t="s">
        <v>309</v>
      </c>
      <c r="D182" s="251"/>
      <c r="E182" s="252"/>
      <c r="F182" s="253"/>
      <c r="G182" s="254"/>
      <c r="H182" s="170"/>
      <c r="I182" s="170"/>
      <c r="J182" s="170"/>
      <c r="K182" s="170"/>
      <c r="L182" s="170"/>
      <c r="M182" s="170"/>
      <c r="N182" s="161"/>
      <c r="O182" s="161"/>
      <c r="P182" s="161"/>
      <c r="Q182" s="161"/>
      <c r="R182" s="161"/>
      <c r="S182" s="161"/>
      <c r="T182" s="162"/>
      <c r="U182" s="16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146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4" t="str">
        <f>C182</f>
        <v>Směs SBR pryžového granulátu fr. 2-4 mm a PUR pojiva s filtračním průtokem větším než 1 cm/s.</v>
      </c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/>
      <c r="B183" s="159"/>
      <c r="C183" s="192" t="s">
        <v>276</v>
      </c>
      <c r="D183" s="163"/>
      <c r="E183" s="167">
        <v>224</v>
      </c>
      <c r="F183" s="170"/>
      <c r="G183" s="170"/>
      <c r="H183" s="170"/>
      <c r="I183" s="170"/>
      <c r="J183" s="170"/>
      <c r="K183" s="170"/>
      <c r="L183" s="170"/>
      <c r="M183" s="170"/>
      <c r="N183" s="161"/>
      <c r="O183" s="161"/>
      <c r="P183" s="161"/>
      <c r="Q183" s="161"/>
      <c r="R183" s="161"/>
      <c r="S183" s="161"/>
      <c r="T183" s="162"/>
      <c r="U183" s="161"/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109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x14ac:dyDescent="0.2">
      <c r="A184" s="153" t="s">
        <v>102</v>
      </c>
      <c r="B184" s="160" t="s">
        <v>65</v>
      </c>
      <c r="C184" s="193" t="s">
        <v>66</v>
      </c>
      <c r="D184" s="164"/>
      <c r="E184" s="168"/>
      <c r="F184" s="171"/>
      <c r="G184" s="171">
        <f>SUMIF(AE185:AE197,"&lt;&gt;NOR",G185:G197)</f>
        <v>0</v>
      </c>
      <c r="H184" s="171"/>
      <c r="I184" s="171">
        <f>SUM(I185:I197)</f>
        <v>0</v>
      </c>
      <c r="J184" s="171"/>
      <c r="K184" s="171">
        <f>SUM(K185:K197)</f>
        <v>0</v>
      </c>
      <c r="L184" s="171"/>
      <c r="M184" s="171">
        <f>SUM(M185:M197)</f>
        <v>0</v>
      </c>
      <c r="N184" s="164"/>
      <c r="O184" s="164">
        <f>SUM(O185:O197)</f>
        <v>0.52500000000000002</v>
      </c>
      <c r="P184" s="164"/>
      <c r="Q184" s="164">
        <f>SUM(Q185:Q197)</f>
        <v>0</v>
      </c>
      <c r="R184" s="164"/>
      <c r="S184" s="164"/>
      <c r="T184" s="165"/>
      <c r="U184" s="164">
        <f>SUM(U185:U197)</f>
        <v>0</v>
      </c>
      <c r="AE184" t="s">
        <v>103</v>
      </c>
    </row>
    <row r="185" spans="1:60" ht="22.5" outlineLevel="1" x14ac:dyDescent="0.2">
      <c r="A185" s="152">
        <v>71</v>
      </c>
      <c r="B185" s="159" t="s">
        <v>310</v>
      </c>
      <c r="C185" s="191" t="s">
        <v>311</v>
      </c>
      <c r="D185" s="161" t="s">
        <v>157</v>
      </c>
      <c r="E185" s="166">
        <v>1</v>
      </c>
      <c r="F185" s="169">
        <f>H185+J185</f>
        <v>0</v>
      </c>
      <c r="G185" s="170">
        <f>ROUND(E185*F185,2)</f>
        <v>0</v>
      </c>
      <c r="H185" s="170"/>
      <c r="I185" s="170">
        <f>ROUND(E185*H185,2)</f>
        <v>0</v>
      </c>
      <c r="J185" s="170"/>
      <c r="K185" s="170">
        <f>ROUND(E185*J185,2)</f>
        <v>0</v>
      </c>
      <c r="L185" s="170">
        <v>21</v>
      </c>
      <c r="M185" s="170">
        <f>G185*(1+L185/100)</f>
        <v>0</v>
      </c>
      <c r="N185" s="161">
        <v>0.126</v>
      </c>
      <c r="O185" s="161">
        <f>ROUND(E185*N185,5)</f>
        <v>0.126</v>
      </c>
      <c r="P185" s="161">
        <v>0</v>
      </c>
      <c r="Q185" s="161">
        <f>ROUND(E185*P185,5)</f>
        <v>0</v>
      </c>
      <c r="R185" s="161"/>
      <c r="S185" s="161"/>
      <c r="T185" s="162">
        <v>0</v>
      </c>
      <c r="U185" s="161">
        <f>ROUND(E185*T185,2)</f>
        <v>0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107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/>
      <c r="B186" s="159"/>
      <c r="C186" s="250" t="s">
        <v>312</v>
      </c>
      <c r="D186" s="251"/>
      <c r="E186" s="252"/>
      <c r="F186" s="253"/>
      <c r="G186" s="254"/>
      <c r="H186" s="170"/>
      <c r="I186" s="170"/>
      <c r="J186" s="170"/>
      <c r="K186" s="170"/>
      <c r="L186" s="170"/>
      <c r="M186" s="170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146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4" t="str">
        <f>C186</f>
        <v>Podrobnější popis viz. Obecná specifikace navržených výrobků.</v>
      </c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/>
      <c r="B187" s="159"/>
      <c r="C187" s="192" t="s">
        <v>49</v>
      </c>
      <c r="D187" s="163"/>
      <c r="E187" s="167">
        <v>1</v>
      </c>
      <c r="F187" s="170"/>
      <c r="G187" s="170"/>
      <c r="H187" s="170"/>
      <c r="I187" s="170"/>
      <c r="J187" s="170"/>
      <c r="K187" s="170"/>
      <c r="L187" s="170"/>
      <c r="M187" s="170"/>
      <c r="N187" s="161"/>
      <c r="O187" s="161"/>
      <c r="P187" s="161"/>
      <c r="Q187" s="161"/>
      <c r="R187" s="161"/>
      <c r="S187" s="161"/>
      <c r="T187" s="162"/>
      <c r="U187" s="16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109</v>
      </c>
      <c r="AF187" s="151">
        <v>0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>
        <v>72</v>
      </c>
      <c r="B188" s="159" t="s">
        <v>313</v>
      </c>
      <c r="C188" s="191" t="s">
        <v>314</v>
      </c>
      <c r="D188" s="161" t="s">
        <v>157</v>
      </c>
      <c r="E188" s="166">
        <v>1</v>
      </c>
      <c r="F188" s="169">
        <f>H188+J188</f>
        <v>0</v>
      </c>
      <c r="G188" s="170">
        <f>ROUND(E188*F188,2)</f>
        <v>0</v>
      </c>
      <c r="H188" s="170"/>
      <c r="I188" s="170">
        <f>ROUND(E188*H188,2)</f>
        <v>0</v>
      </c>
      <c r="J188" s="170"/>
      <c r="K188" s="170">
        <f>ROUND(E188*J188,2)</f>
        <v>0</v>
      </c>
      <c r="L188" s="170">
        <v>21</v>
      </c>
      <c r="M188" s="170">
        <f>G188*(1+L188/100)</f>
        <v>0</v>
      </c>
      <c r="N188" s="161">
        <v>0.126</v>
      </c>
      <c r="O188" s="161">
        <f>ROUND(E188*N188,5)</f>
        <v>0.126</v>
      </c>
      <c r="P188" s="161">
        <v>0</v>
      </c>
      <c r="Q188" s="161">
        <f>ROUND(E188*P188,5)</f>
        <v>0</v>
      </c>
      <c r="R188" s="161"/>
      <c r="S188" s="161"/>
      <c r="T188" s="162">
        <v>0</v>
      </c>
      <c r="U188" s="161">
        <f>ROUND(E188*T188,2)</f>
        <v>0</v>
      </c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107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/>
      <c r="B189" s="159"/>
      <c r="C189" s="250" t="s">
        <v>312</v>
      </c>
      <c r="D189" s="251"/>
      <c r="E189" s="252"/>
      <c r="F189" s="253"/>
      <c r="G189" s="254"/>
      <c r="H189" s="170"/>
      <c r="I189" s="170"/>
      <c r="J189" s="170"/>
      <c r="K189" s="170"/>
      <c r="L189" s="170"/>
      <c r="M189" s="170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146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4" t="str">
        <f>C189</f>
        <v>Podrobnější popis viz. Obecná specifikace navržených výrobků.</v>
      </c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>
        <v>73</v>
      </c>
      <c r="B190" s="159" t="s">
        <v>315</v>
      </c>
      <c r="C190" s="191" t="s">
        <v>316</v>
      </c>
      <c r="D190" s="161" t="s">
        <v>157</v>
      </c>
      <c r="E190" s="166">
        <v>1</v>
      </c>
      <c r="F190" s="169">
        <f>H190+J190</f>
        <v>0</v>
      </c>
      <c r="G190" s="170">
        <f>ROUND(E190*F190,2)</f>
        <v>0</v>
      </c>
      <c r="H190" s="170"/>
      <c r="I190" s="170">
        <f>ROUND(E190*H190,2)</f>
        <v>0</v>
      </c>
      <c r="J190" s="170"/>
      <c r="K190" s="170">
        <f>ROUND(E190*J190,2)</f>
        <v>0</v>
      </c>
      <c r="L190" s="170">
        <v>21</v>
      </c>
      <c r="M190" s="170">
        <f>G190*(1+L190/100)</f>
        <v>0</v>
      </c>
      <c r="N190" s="161">
        <v>0.126</v>
      </c>
      <c r="O190" s="161">
        <f>ROUND(E190*N190,5)</f>
        <v>0.126</v>
      </c>
      <c r="P190" s="161">
        <v>0</v>
      </c>
      <c r="Q190" s="161">
        <f>ROUND(E190*P190,5)</f>
        <v>0</v>
      </c>
      <c r="R190" s="161"/>
      <c r="S190" s="161"/>
      <c r="T190" s="162">
        <v>0</v>
      </c>
      <c r="U190" s="161">
        <f>ROUND(E190*T190,2)</f>
        <v>0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107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/>
      <c r="B191" s="159"/>
      <c r="C191" s="250" t="s">
        <v>312</v>
      </c>
      <c r="D191" s="251"/>
      <c r="E191" s="252"/>
      <c r="F191" s="253"/>
      <c r="G191" s="254"/>
      <c r="H191" s="170"/>
      <c r="I191" s="170"/>
      <c r="J191" s="170"/>
      <c r="K191" s="170"/>
      <c r="L191" s="170"/>
      <c r="M191" s="170"/>
      <c r="N191" s="161"/>
      <c r="O191" s="161"/>
      <c r="P191" s="161"/>
      <c r="Q191" s="161"/>
      <c r="R191" s="161"/>
      <c r="S191" s="161"/>
      <c r="T191" s="162"/>
      <c r="U191" s="16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146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4" t="str">
        <f>C191</f>
        <v>Podrobnější popis viz. Obecná specifikace navržených výrobků.</v>
      </c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>
        <v>74</v>
      </c>
      <c r="B192" s="159" t="s">
        <v>317</v>
      </c>
      <c r="C192" s="191" t="s">
        <v>318</v>
      </c>
      <c r="D192" s="161" t="s">
        <v>157</v>
      </c>
      <c r="E192" s="166">
        <v>3</v>
      </c>
      <c r="F192" s="169">
        <f>H192+J192</f>
        <v>0</v>
      </c>
      <c r="G192" s="170">
        <f>ROUND(E192*F192,2)</f>
        <v>0</v>
      </c>
      <c r="H192" s="170"/>
      <c r="I192" s="170">
        <f>ROUND(E192*H192,2)</f>
        <v>0</v>
      </c>
      <c r="J192" s="170"/>
      <c r="K192" s="170">
        <f>ROUND(E192*J192,2)</f>
        <v>0</v>
      </c>
      <c r="L192" s="170">
        <v>21</v>
      </c>
      <c r="M192" s="170">
        <f>G192*(1+L192/100)</f>
        <v>0</v>
      </c>
      <c r="N192" s="161">
        <v>3.2000000000000001E-2</v>
      </c>
      <c r="O192" s="161">
        <f>ROUND(E192*N192,5)</f>
        <v>9.6000000000000002E-2</v>
      </c>
      <c r="P192" s="161">
        <v>0</v>
      </c>
      <c r="Q192" s="161">
        <f>ROUND(E192*P192,5)</f>
        <v>0</v>
      </c>
      <c r="R192" s="161"/>
      <c r="S192" s="161"/>
      <c r="T192" s="162">
        <v>0</v>
      </c>
      <c r="U192" s="161">
        <f>ROUND(E192*T192,2)</f>
        <v>0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189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/>
      <c r="B193" s="159"/>
      <c r="C193" s="192" t="s">
        <v>57</v>
      </c>
      <c r="D193" s="163"/>
      <c r="E193" s="167">
        <v>3</v>
      </c>
      <c r="F193" s="170"/>
      <c r="G193" s="170"/>
      <c r="H193" s="170"/>
      <c r="I193" s="170"/>
      <c r="J193" s="170"/>
      <c r="K193" s="170"/>
      <c r="L193" s="170"/>
      <c r="M193" s="170"/>
      <c r="N193" s="161"/>
      <c r="O193" s="161"/>
      <c r="P193" s="161"/>
      <c r="Q193" s="161"/>
      <c r="R193" s="161"/>
      <c r="S193" s="161"/>
      <c r="T193" s="162"/>
      <c r="U193" s="16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109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>
        <v>75</v>
      </c>
      <c r="B194" s="159" t="s">
        <v>319</v>
      </c>
      <c r="C194" s="191" t="s">
        <v>320</v>
      </c>
      <c r="D194" s="161" t="s">
        <v>157</v>
      </c>
      <c r="E194" s="166">
        <v>1</v>
      </c>
      <c r="F194" s="169">
        <f>H194+J194</f>
        <v>0</v>
      </c>
      <c r="G194" s="170">
        <f>ROUND(E194*F194,2)</f>
        <v>0</v>
      </c>
      <c r="H194" s="170"/>
      <c r="I194" s="170">
        <f>ROUND(E194*H194,2)</f>
        <v>0</v>
      </c>
      <c r="J194" s="170"/>
      <c r="K194" s="170">
        <f>ROUND(E194*J194,2)</f>
        <v>0</v>
      </c>
      <c r="L194" s="170">
        <v>21</v>
      </c>
      <c r="M194" s="170">
        <f>G194*(1+L194/100)</f>
        <v>0</v>
      </c>
      <c r="N194" s="161">
        <v>1.6E-2</v>
      </c>
      <c r="O194" s="161">
        <f>ROUND(E194*N194,5)</f>
        <v>1.6E-2</v>
      </c>
      <c r="P194" s="161">
        <v>0</v>
      </c>
      <c r="Q194" s="161">
        <f>ROUND(E194*P194,5)</f>
        <v>0</v>
      </c>
      <c r="R194" s="161"/>
      <c r="S194" s="161"/>
      <c r="T194" s="162">
        <v>0</v>
      </c>
      <c r="U194" s="161">
        <f>ROUND(E194*T194,2)</f>
        <v>0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189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/>
      <c r="B195" s="159"/>
      <c r="C195" s="192" t="s">
        <v>49</v>
      </c>
      <c r="D195" s="163"/>
      <c r="E195" s="167">
        <v>1</v>
      </c>
      <c r="F195" s="170"/>
      <c r="G195" s="170"/>
      <c r="H195" s="170"/>
      <c r="I195" s="170"/>
      <c r="J195" s="170"/>
      <c r="K195" s="170"/>
      <c r="L195" s="170"/>
      <c r="M195" s="170"/>
      <c r="N195" s="161"/>
      <c r="O195" s="161"/>
      <c r="P195" s="161"/>
      <c r="Q195" s="161"/>
      <c r="R195" s="161"/>
      <c r="S195" s="161"/>
      <c r="T195" s="162"/>
      <c r="U195" s="16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109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>
        <v>76</v>
      </c>
      <c r="B196" s="159" t="s">
        <v>321</v>
      </c>
      <c r="C196" s="191" t="s">
        <v>322</v>
      </c>
      <c r="D196" s="161" t="s">
        <v>157</v>
      </c>
      <c r="E196" s="166">
        <v>1</v>
      </c>
      <c r="F196" s="169">
        <f>H196+J196</f>
        <v>0</v>
      </c>
      <c r="G196" s="170">
        <f>ROUND(E196*F196,2)</f>
        <v>0</v>
      </c>
      <c r="H196" s="170"/>
      <c r="I196" s="170">
        <f>ROUND(E196*H196,2)</f>
        <v>0</v>
      </c>
      <c r="J196" s="170"/>
      <c r="K196" s="170">
        <f>ROUND(E196*J196,2)</f>
        <v>0</v>
      </c>
      <c r="L196" s="170">
        <v>21</v>
      </c>
      <c r="M196" s="170">
        <f>G196*(1+L196/100)</f>
        <v>0</v>
      </c>
      <c r="N196" s="161">
        <v>3.5000000000000003E-2</v>
      </c>
      <c r="O196" s="161">
        <f>ROUND(E196*N196,5)</f>
        <v>3.5000000000000003E-2</v>
      </c>
      <c r="P196" s="161">
        <v>0</v>
      </c>
      <c r="Q196" s="161">
        <f>ROUND(E196*P196,5)</f>
        <v>0</v>
      </c>
      <c r="R196" s="161"/>
      <c r="S196" s="161"/>
      <c r="T196" s="162">
        <v>0</v>
      </c>
      <c r="U196" s="161">
        <f>ROUND(E196*T196,2)</f>
        <v>0</v>
      </c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189</v>
      </c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/>
      <c r="B197" s="159"/>
      <c r="C197" s="192" t="s">
        <v>49</v>
      </c>
      <c r="D197" s="163"/>
      <c r="E197" s="167">
        <v>1</v>
      </c>
      <c r="F197" s="170"/>
      <c r="G197" s="170"/>
      <c r="H197" s="170"/>
      <c r="I197" s="170"/>
      <c r="J197" s="170"/>
      <c r="K197" s="170"/>
      <c r="L197" s="170"/>
      <c r="M197" s="170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109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x14ac:dyDescent="0.2">
      <c r="A198" s="153" t="s">
        <v>102</v>
      </c>
      <c r="B198" s="160" t="s">
        <v>67</v>
      </c>
      <c r="C198" s="193" t="s">
        <v>68</v>
      </c>
      <c r="D198" s="164"/>
      <c r="E198" s="168"/>
      <c r="F198" s="171"/>
      <c r="G198" s="171">
        <f>SUMIF(AE199:AE200,"&lt;&gt;NOR",G199:G200)</f>
        <v>0</v>
      </c>
      <c r="H198" s="171"/>
      <c r="I198" s="171">
        <f>SUM(I199:I200)</f>
        <v>0</v>
      </c>
      <c r="J198" s="171"/>
      <c r="K198" s="171">
        <f>SUM(K199:K200)</f>
        <v>0</v>
      </c>
      <c r="L198" s="171"/>
      <c r="M198" s="171">
        <f>SUM(M199:M200)</f>
        <v>0</v>
      </c>
      <c r="N198" s="164"/>
      <c r="O198" s="164">
        <f>SUM(O199:O200)</f>
        <v>3.1701100000000002</v>
      </c>
      <c r="P198" s="164"/>
      <c r="Q198" s="164">
        <f>SUM(Q199:Q200)</f>
        <v>0</v>
      </c>
      <c r="R198" s="164"/>
      <c r="S198" s="164"/>
      <c r="T198" s="165"/>
      <c r="U198" s="164">
        <f>SUM(U199:U200)</f>
        <v>5.9</v>
      </c>
      <c r="AE198" t="s">
        <v>103</v>
      </c>
    </row>
    <row r="199" spans="1:60" ht="22.5" outlineLevel="1" x14ac:dyDescent="0.2">
      <c r="A199" s="152">
        <v>77</v>
      </c>
      <c r="B199" s="159" t="s">
        <v>323</v>
      </c>
      <c r="C199" s="191" t="s">
        <v>324</v>
      </c>
      <c r="D199" s="161" t="s">
        <v>157</v>
      </c>
      <c r="E199" s="166">
        <v>1</v>
      </c>
      <c r="F199" s="169">
        <f>H199+J199</f>
        <v>0</v>
      </c>
      <c r="G199" s="170">
        <f>ROUND(E199*F199,2)</f>
        <v>0</v>
      </c>
      <c r="H199" s="170"/>
      <c r="I199" s="170">
        <f>ROUND(E199*H199,2)</f>
        <v>0</v>
      </c>
      <c r="J199" s="170"/>
      <c r="K199" s="170">
        <f>ROUND(E199*J199,2)</f>
        <v>0</v>
      </c>
      <c r="L199" s="170">
        <v>21</v>
      </c>
      <c r="M199" s="170">
        <f>G199*(1+L199/100)</f>
        <v>0</v>
      </c>
      <c r="N199" s="161">
        <v>3.1701100000000002</v>
      </c>
      <c r="O199" s="161">
        <f>ROUND(E199*N199,5)</f>
        <v>3.1701100000000002</v>
      </c>
      <c r="P199" s="161">
        <v>0</v>
      </c>
      <c r="Q199" s="161">
        <f>ROUND(E199*P199,5)</f>
        <v>0</v>
      </c>
      <c r="R199" s="161"/>
      <c r="S199" s="161"/>
      <c r="T199" s="162">
        <v>5.90449</v>
      </c>
      <c r="U199" s="161">
        <f>ROUND(E199*T199,2)</f>
        <v>5.9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107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9"/>
      <c r="C200" s="192" t="s">
        <v>49</v>
      </c>
      <c r="D200" s="163"/>
      <c r="E200" s="167">
        <v>1</v>
      </c>
      <c r="F200" s="170"/>
      <c r="G200" s="170"/>
      <c r="H200" s="170"/>
      <c r="I200" s="170"/>
      <c r="J200" s="170"/>
      <c r="K200" s="170"/>
      <c r="L200" s="170"/>
      <c r="M200" s="170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109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x14ac:dyDescent="0.2">
      <c r="A201" s="153" t="s">
        <v>102</v>
      </c>
      <c r="B201" s="160" t="s">
        <v>69</v>
      </c>
      <c r="C201" s="193" t="s">
        <v>70</v>
      </c>
      <c r="D201" s="164"/>
      <c r="E201" s="168"/>
      <c r="F201" s="171"/>
      <c r="G201" s="171">
        <f>SUMIF(AE202:AE215,"&lt;&gt;NOR",G202:G215)</f>
        <v>0</v>
      </c>
      <c r="H201" s="171"/>
      <c r="I201" s="171">
        <f>SUM(I202:I215)</f>
        <v>0</v>
      </c>
      <c r="J201" s="171"/>
      <c r="K201" s="171">
        <f>SUM(K202:K215)</f>
        <v>0</v>
      </c>
      <c r="L201" s="171"/>
      <c r="M201" s="171">
        <f>SUM(M202:M215)</f>
        <v>0</v>
      </c>
      <c r="N201" s="164"/>
      <c r="O201" s="164">
        <f>SUM(O202:O215)</f>
        <v>7.6261399999999986</v>
      </c>
      <c r="P201" s="164"/>
      <c r="Q201" s="164">
        <f>SUM(Q202:Q215)</f>
        <v>0</v>
      </c>
      <c r="R201" s="164"/>
      <c r="S201" s="164"/>
      <c r="T201" s="165"/>
      <c r="U201" s="164">
        <f>SUM(U202:U215)</f>
        <v>8.57</v>
      </c>
      <c r="AE201" t="s">
        <v>103</v>
      </c>
    </row>
    <row r="202" spans="1:60" outlineLevel="1" x14ac:dyDescent="0.2">
      <c r="A202" s="152">
        <v>78</v>
      </c>
      <c r="B202" s="159" t="s">
        <v>325</v>
      </c>
      <c r="C202" s="191" t="s">
        <v>326</v>
      </c>
      <c r="D202" s="161" t="s">
        <v>160</v>
      </c>
      <c r="E202" s="166">
        <v>19</v>
      </c>
      <c r="F202" s="169">
        <f>H202+J202</f>
        <v>0</v>
      </c>
      <c r="G202" s="170">
        <f>ROUND(E202*F202,2)</f>
        <v>0</v>
      </c>
      <c r="H202" s="170"/>
      <c r="I202" s="170">
        <f>ROUND(E202*H202,2)</f>
        <v>0</v>
      </c>
      <c r="J202" s="170"/>
      <c r="K202" s="170">
        <f>ROUND(E202*J202,2)</f>
        <v>0</v>
      </c>
      <c r="L202" s="170">
        <v>21</v>
      </c>
      <c r="M202" s="170">
        <f>G202*(1+L202/100)</f>
        <v>0</v>
      </c>
      <c r="N202" s="161">
        <v>0</v>
      </c>
      <c r="O202" s="161">
        <f>ROUND(E202*N202,5)</f>
        <v>0</v>
      </c>
      <c r="P202" s="161">
        <v>0</v>
      </c>
      <c r="Q202" s="161">
        <f>ROUND(E202*P202,5)</f>
        <v>0</v>
      </c>
      <c r="R202" s="161"/>
      <c r="S202" s="161"/>
      <c r="T202" s="162">
        <v>0.05</v>
      </c>
      <c r="U202" s="161">
        <f>ROUND(E202*T202,2)</f>
        <v>0.95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107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2"/>
      <c r="B203" s="159"/>
      <c r="C203" s="192" t="s">
        <v>327</v>
      </c>
      <c r="D203" s="163"/>
      <c r="E203" s="167">
        <v>19</v>
      </c>
      <c r="F203" s="170"/>
      <c r="G203" s="170"/>
      <c r="H203" s="170"/>
      <c r="I203" s="170"/>
      <c r="J203" s="170"/>
      <c r="K203" s="170"/>
      <c r="L203" s="170"/>
      <c r="M203" s="170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109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52">
        <v>79</v>
      </c>
      <c r="B204" s="159" t="s">
        <v>328</v>
      </c>
      <c r="C204" s="191" t="s">
        <v>329</v>
      </c>
      <c r="D204" s="161" t="s">
        <v>160</v>
      </c>
      <c r="E204" s="166">
        <v>19.38</v>
      </c>
      <c r="F204" s="169">
        <f>H204+J204</f>
        <v>0</v>
      </c>
      <c r="G204" s="170">
        <f>ROUND(E204*F204,2)</f>
        <v>0</v>
      </c>
      <c r="H204" s="170"/>
      <c r="I204" s="170">
        <f>ROUND(E204*H204,2)</f>
        <v>0</v>
      </c>
      <c r="J204" s="170"/>
      <c r="K204" s="170">
        <f>ROUND(E204*J204,2)</f>
        <v>0</v>
      </c>
      <c r="L204" s="170">
        <v>21</v>
      </c>
      <c r="M204" s="170">
        <f>G204*(1+L204/100)</f>
        <v>0</v>
      </c>
      <c r="N204" s="161">
        <v>8.0000000000000004E-4</v>
      </c>
      <c r="O204" s="161">
        <f>ROUND(E204*N204,5)</f>
        <v>1.55E-2</v>
      </c>
      <c r="P204" s="161">
        <v>0</v>
      </c>
      <c r="Q204" s="161">
        <f>ROUND(E204*P204,5)</f>
        <v>0</v>
      </c>
      <c r="R204" s="161"/>
      <c r="S204" s="161"/>
      <c r="T204" s="162">
        <v>0</v>
      </c>
      <c r="U204" s="161">
        <f>ROUND(E204*T204,2)</f>
        <v>0</v>
      </c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189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/>
      <c r="B205" s="159"/>
      <c r="C205" s="192" t="s">
        <v>330</v>
      </c>
      <c r="D205" s="163"/>
      <c r="E205" s="167">
        <v>19.38</v>
      </c>
      <c r="F205" s="170"/>
      <c r="G205" s="170"/>
      <c r="H205" s="170"/>
      <c r="I205" s="170"/>
      <c r="J205" s="170"/>
      <c r="K205" s="170"/>
      <c r="L205" s="170"/>
      <c r="M205" s="170"/>
      <c r="N205" s="161"/>
      <c r="O205" s="161"/>
      <c r="P205" s="161"/>
      <c r="Q205" s="161"/>
      <c r="R205" s="161"/>
      <c r="S205" s="161"/>
      <c r="T205" s="162"/>
      <c r="U205" s="161"/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109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>
        <v>80</v>
      </c>
      <c r="B206" s="159" t="s">
        <v>331</v>
      </c>
      <c r="C206" s="191" t="s">
        <v>332</v>
      </c>
      <c r="D206" s="161" t="s">
        <v>106</v>
      </c>
      <c r="E206" s="166">
        <v>2.2799999999999998</v>
      </c>
      <c r="F206" s="169">
        <f>H206+J206</f>
        <v>0</v>
      </c>
      <c r="G206" s="170">
        <f>ROUND(E206*F206,2)</f>
        <v>0</v>
      </c>
      <c r="H206" s="170"/>
      <c r="I206" s="170">
        <f>ROUND(E206*H206,2)</f>
        <v>0</v>
      </c>
      <c r="J206" s="170"/>
      <c r="K206" s="170">
        <f>ROUND(E206*J206,2)</f>
        <v>0</v>
      </c>
      <c r="L206" s="170">
        <v>21</v>
      </c>
      <c r="M206" s="170">
        <f>G206*(1+L206/100)</f>
        <v>0</v>
      </c>
      <c r="N206" s="161">
        <v>1.665</v>
      </c>
      <c r="O206" s="161">
        <f>ROUND(E206*N206,5)</f>
        <v>3.7961999999999998</v>
      </c>
      <c r="P206" s="161">
        <v>0</v>
      </c>
      <c r="Q206" s="161">
        <f>ROUND(E206*P206,5)</f>
        <v>0</v>
      </c>
      <c r="R206" s="161"/>
      <c r="S206" s="161"/>
      <c r="T206" s="162">
        <v>0.92</v>
      </c>
      <c r="U206" s="161">
        <f>ROUND(E206*T206,2)</f>
        <v>2.1</v>
      </c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107</v>
      </c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/>
      <c r="B207" s="159"/>
      <c r="C207" s="250" t="s">
        <v>333</v>
      </c>
      <c r="D207" s="251"/>
      <c r="E207" s="252"/>
      <c r="F207" s="253"/>
      <c r="G207" s="254"/>
      <c r="H207" s="170"/>
      <c r="I207" s="170"/>
      <c r="J207" s="170"/>
      <c r="K207" s="170"/>
      <c r="L207" s="170"/>
      <c r="M207" s="170"/>
      <c r="N207" s="161"/>
      <c r="O207" s="161"/>
      <c r="P207" s="161"/>
      <c r="Q207" s="161"/>
      <c r="R207" s="161"/>
      <c r="S207" s="161"/>
      <c r="T207" s="162"/>
      <c r="U207" s="16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146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4" t="str">
        <f>C207</f>
        <v>Změna frakce kameniva na 4-8 mm.</v>
      </c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9"/>
      <c r="C208" s="192" t="s">
        <v>334</v>
      </c>
      <c r="D208" s="163"/>
      <c r="E208" s="167">
        <v>2.2799999999999998</v>
      </c>
      <c r="F208" s="170"/>
      <c r="G208" s="170"/>
      <c r="H208" s="170"/>
      <c r="I208" s="170"/>
      <c r="J208" s="170"/>
      <c r="K208" s="170"/>
      <c r="L208" s="170"/>
      <c r="M208" s="170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109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>
        <v>81</v>
      </c>
      <c r="B209" s="159" t="s">
        <v>331</v>
      </c>
      <c r="C209" s="191" t="s">
        <v>332</v>
      </c>
      <c r="D209" s="161" t="s">
        <v>106</v>
      </c>
      <c r="E209" s="166">
        <v>2.2799999999999998</v>
      </c>
      <c r="F209" s="169">
        <f>H209+J209</f>
        <v>0</v>
      </c>
      <c r="G209" s="170">
        <f>ROUND(E209*F209,2)</f>
        <v>0</v>
      </c>
      <c r="H209" s="170"/>
      <c r="I209" s="170">
        <f>ROUND(E209*H209,2)</f>
        <v>0</v>
      </c>
      <c r="J209" s="170"/>
      <c r="K209" s="170">
        <f>ROUND(E209*J209,2)</f>
        <v>0</v>
      </c>
      <c r="L209" s="170">
        <v>21</v>
      </c>
      <c r="M209" s="170">
        <f>G209*(1+L209/100)</f>
        <v>0</v>
      </c>
      <c r="N209" s="161">
        <v>1.665</v>
      </c>
      <c r="O209" s="161">
        <f>ROUND(E209*N209,5)</f>
        <v>3.7961999999999998</v>
      </c>
      <c r="P209" s="161">
        <v>0</v>
      </c>
      <c r="Q209" s="161">
        <f>ROUND(E209*P209,5)</f>
        <v>0</v>
      </c>
      <c r="R209" s="161"/>
      <c r="S209" s="161"/>
      <c r="T209" s="162">
        <v>0.92</v>
      </c>
      <c r="U209" s="161">
        <f>ROUND(E209*T209,2)</f>
        <v>2.1</v>
      </c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107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/>
      <c r="B210" s="159"/>
      <c r="C210" s="250" t="s">
        <v>335</v>
      </c>
      <c r="D210" s="251"/>
      <c r="E210" s="252"/>
      <c r="F210" s="253"/>
      <c r="G210" s="254"/>
      <c r="H210" s="170"/>
      <c r="I210" s="170"/>
      <c r="J210" s="170"/>
      <c r="K210" s="170"/>
      <c r="L210" s="170"/>
      <c r="M210" s="170"/>
      <c r="N210" s="161"/>
      <c r="O210" s="161"/>
      <c r="P210" s="161"/>
      <c r="Q210" s="161"/>
      <c r="R210" s="161"/>
      <c r="S210" s="161"/>
      <c r="T210" s="162"/>
      <c r="U210" s="161"/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146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4" t="str">
        <f>C210</f>
        <v>Frakce kameniva 8-16 mm.</v>
      </c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2"/>
      <c r="B211" s="159"/>
      <c r="C211" s="192" t="s">
        <v>334</v>
      </c>
      <c r="D211" s="163"/>
      <c r="E211" s="167">
        <v>2.2799999999999998</v>
      </c>
      <c r="F211" s="170"/>
      <c r="G211" s="170"/>
      <c r="H211" s="170"/>
      <c r="I211" s="170"/>
      <c r="J211" s="170"/>
      <c r="K211" s="170"/>
      <c r="L211" s="170"/>
      <c r="M211" s="170"/>
      <c r="N211" s="161"/>
      <c r="O211" s="161"/>
      <c r="P211" s="161"/>
      <c r="Q211" s="161"/>
      <c r="R211" s="161"/>
      <c r="S211" s="161"/>
      <c r="T211" s="162"/>
      <c r="U211" s="161"/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109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>
        <v>82</v>
      </c>
      <c r="B212" s="159" t="s">
        <v>336</v>
      </c>
      <c r="C212" s="191" t="s">
        <v>337</v>
      </c>
      <c r="D212" s="161" t="s">
        <v>153</v>
      </c>
      <c r="E212" s="166">
        <v>45.6</v>
      </c>
      <c r="F212" s="169">
        <f>H212+J212</f>
        <v>0</v>
      </c>
      <c r="G212" s="170">
        <f>ROUND(E212*F212,2)</f>
        <v>0</v>
      </c>
      <c r="H212" s="170"/>
      <c r="I212" s="170">
        <f>ROUND(E212*H212,2)</f>
        <v>0</v>
      </c>
      <c r="J212" s="170"/>
      <c r="K212" s="170">
        <f>ROUND(E212*J212,2)</f>
        <v>0</v>
      </c>
      <c r="L212" s="170">
        <v>21</v>
      </c>
      <c r="M212" s="170">
        <f>G212*(1+L212/100)</f>
        <v>0</v>
      </c>
      <c r="N212" s="161">
        <v>1.7000000000000001E-4</v>
      </c>
      <c r="O212" s="161">
        <f>ROUND(E212*N212,5)</f>
        <v>7.7499999999999999E-3</v>
      </c>
      <c r="P212" s="161">
        <v>0</v>
      </c>
      <c r="Q212" s="161">
        <f>ROUND(E212*P212,5)</f>
        <v>0</v>
      </c>
      <c r="R212" s="161"/>
      <c r="S212" s="161"/>
      <c r="T212" s="162">
        <v>7.4999999999999997E-2</v>
      </c>
      <c r="U212" s="161">
        <f>ROUND(E212*T212,2)</f>
        <v>3.42</v>
      </c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107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9"/>
      <c r="C213" s="192" t="s">
        <v>338</v>
      </c>
      <c r="D213" s="163"/>
      <c r="E213" s="167">
        <v>45.6</v>
      </c>
      <c r="F213" s="170"/>
      <c r="G213" s="170"/>
      <c r="H213" s="170"/>
      <c r="I213" s="170"/>
      <c r="J213" s="170"/>
      <c r="K213" s="170"/>
      <c r="L213" s="170"/>
      <c r="M213" s="170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109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>
        <v>83</v>
      </c>
      <c r="B214" s="159" t="s">
        <v>339</v>
      </c>
      <c r="C214" s="191" t="s">
        <v>340</v>
      </c>
      <c r="D214" s="161" t="s">
        <v>153</v>
      </c>
      <c r="E214" s="166">
        <v>52.44</v>
      </c>
      <c r="F214" s="169">
        <f>H214+J214</f>
        <v>0</v>
      </c>
      <c r="G214" s="170">
        <f>ROUND(E214*F214,2)</f>
        <v>0</v>
      </c>
      <c r="H214" s="170"/>
      <c r="I214" s="170">
        <f>ROUND(E214*H214,2)</f>
        <v>0</v>
      </c>
      <c r="J214" s="170"/>
      <c r="K214" s="170">
        <f>ROUND(E214*J214,2)</f>
        <v>0</v>
      </c>
      <c r="L214" s="170">
        <v>21</v>
      </c>
      <c r="M214" s="170">
        <f>G214*(1+L214/100)</f>
        <v>0</v>
      </c>
      <c r="N214" s="161">
        <v>2.0000000000000001E-4</v>
      </c>
      <c r="O214" s="161">
        <f>ROUND(E214*N214,5)</f>
        <v>1.0489999999999999E-2</v>
      </c>
      <c r="P214" s="161">
        <v>0</v>
      </c>
      <c r="Q214" s="161">
        <f>ROUND(E214*P214,5)</f>
        <v>0</v>
      </c>
      <c r="R214" s="161"/>
      <c r="S214" s="161"/>
      <c r="T214" s="162">
        <v>0</v>
      </c>
      <c r="U214" s="161">
        <f>ROUND(E214*T214,2)</f>
        <v>0</v>
      </c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189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/>
      <c r="B215" s="159"/>
      <c r="C215" s="192" t="s">
        <v>341</v>
      </c>
      <c r="D215" s="163"/>
      <c r="E215" s="167">
        <v>52.44</v>
      </c>
      <c r="F215" s="170"/>
      <c r="G215" s="170"/>
      <c r="H215" s="170"/>
      <c r="I215" s="170"/>
      <c r="J215" s="170"/>
      <c r="K215" s="170"/>
      <c r="L215" s="170"/>
      <c r="M215" s="170"/>
      <c r="N215" s="161"/>
      <c r="O215" s="161"/>
      <c r="P215" s="161"/>
      <c r="Q215" s="161"/>
      <c r="R215" s="161"/>
      <c r="S215" s="161"/>
      <c r="T215" s="162"/>
      <c r="U215" s="161"/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109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x14ac:dyDescent="0.2">
      <c r="A216" s="153" t="s">
        <v>102</v>
      </c>
      <c r="B216" s="160" t="s">
        <v>71</v>
      </c>
      <c r="C216" s="193" t="s">
        <v>72</v>
      </c>
      <c r="D216" s="164"/>
      <c r="E216" s="168"/>
      <c r="F216" s="171"/>
      <c r="G216" s="171">
        <f>SUMIF(AE217:AE225,"&lt;&gt;NOR",G217:G225)</f>
        <v>0</v>
      </c>
      <c r="H216" s="171"/>
      <c r="I216" s="171">
        <f>SUM(I217:I225)</f>
        <v>0</v>
      </c>
      <c r="J216" s="171"/>
      <c r="K216" s="171">
        <f>SUM(K217:K225)</f>
        <v>0</v>
      </c>
      <c r="L216" s="171"/>
      <c r="M216" s="171">
        <f>SUM(M217:M225)</f>
        <v>0</v>
      </c>
      <c r="N216" s="164"/>
      <c r="O216" s="164">
        <f>SUM(O217:O225)</f>
        <v>14.42108</v>
      </c>
      <c r="P216" s="164"/>
      <c r="Q216" s="164">
        <f>SUM(Q217:Q225)</f>
        <v>0</v>
      </c>
      <c r="R216" s="164"/>
      <c r="S216" s="164"/>
      <c r="T216" s="165"/>
      <c r="U216" s="164">
        <f>SUM(U217:U225)</f>
        <v>11.32</v>
      </c>
      <c r="AE216" t="s">
        <v>103</v>
      </c>
    </row>
    <row r="217" spans="1:60" outlineLevel="1" x14ac:dyDescent="0.2">
      <c r="A217" s="152">
        <v>84</v>
      </c>
      <c r="B217" s="159" t="s">
        <v>234</v>
      </c>
      <c r="C217" s="191" t="s">
        <v>235</v>
      </c>
      <c r="D217" s="161" t="s">
        <v>106</v>
      </c>
      <c r="E217" s="166">
        <v>2.0099999999999998</v>
      </c>
      <c r="F217" s="169">
        <f>H217+J217</f>
        <v>0</v>
      </c>
      <c r="G217" s="170">
        <f>ROUND(E217*F217,2)</f>
        <v>0</v>
      </c>
      <c r="H217" s="170"/>
      <c r="I217" s="170">
        <f>ROUND(E217*H217,2)</f>
        <v>0</v>
      </c>
      <c r="J217" s="170"/>
      <c r="K217" s="170">
        <f>ROUND(E217*J217,2)</f>
        <v>0</v>
      </c>
      <c r="L217" s="170">
        <v>21</v>
      </c>
      <c r="M217" s="170">
        <f>G217*(1+L217/100)</f>
        <v>0</v>
      </c>
      <c r="N217" s="161">
        <v>2.1</v>
      </c>
      <c r="O217" s="161">
        <f>ROUND(E217*N217,5)</f>
        <v>4.2210000000000001</v>
      </c>
      <c r="P217" s="161">
        <v>0</v>
      </c>
      <c r="Q217" s="161">
        <f>ROUND(E217*P217,5)</f>
        <v>0</v>
      </c>
      <c r="R217" s="161"/>
      <c r="S217" s="161"/>
      <c r="T217" s="162">
        <v>0.96499999999999997</v>
      </c>
      <c r="U217" s="161">
        <f>ROUND(E217*T217,2)</f>
        <v>1.94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107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2"/>
      <c r="B218" s="159"/>
      <c r="C218" s="192" t="s">
        <v>342</v>
      </c>
      <c r="D218" s="163"/>
      <c r="E218" s="167">
        <v>2.0099999999999998</v>
      </c>
      <c r="F218" s="170"/>
      <c r="G218" s="170"/>
      <c r="H218" s="170"/>
      <c r="I218" s="170"/>
      <c r="J218" s="170"/>
      <c r="K218" s="170"/>
      <c r="L218" s="170"/>
      <c r="M218" s="170"/>
      <c r="N218" s="161"/>
      <c r="O218" s="161"/>
      <c r="P218" s="161"/>
      <c r="Q218" s="161"/>
      <c r="R218" s="161"/>
      <c r="S218" s="161"/>
      <c r="T218" s="162"/>
      <c r="U218" s="161"/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109</v>
      </c>
      <c r="AF218" s="151">
        <v>0</v>
      </c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 x14ac:dyDescent="0.2">
      <c r="A219" s="152">
        <v>85</v>
      </c>
      <c r="B219" s="159" t="s">
        <v>343</v>
      </c>
      <c r="C219" s="191" t="s">
        <v>344</v>
      </c>
      <c r="D219" s="161" t="s">
        <v>160</v>
      </c>
      <c r="E219" s="166">
        <v>67</v>
      </c>
      <c r="F219" s="169">
        <f>H219+J219</f>
        <v>0</v>
      </c>
      <c r="G219" s="170">
        <f>ROUND(E219*F219,2)</f>
        <v>0</v>
      </c>
      <c r="H219" s="170"/>
      <c r="I219" s="170">
        <f>ROUND(E219*H219,2)</f>
        <v>0</v>
      </c>
      <c r="J219" s="170"/>
      <c r="K219" s="170">
        <f>ROUND(E219*J219,2)</f>
        <v>0</v>
      </c>
      <c r="L219" s="170">
        <v>21</v>
      </c>
      <c r="M219" s="170">
        <f>G219*(1+L219/100)</f>
        <v>0</v>
      </c>
      <c r="N219" s="161">
        <v>0.15223999999999999</v>
      </c>
      <c r="O219" s="161">
        <f>ROUND(E219*N219,5)</f>
        <v>10.20008</v>
      </c>
      <c r="P219" s="161">
        <v>0</v>
      </c>
      <c r="Q219" s="161">
        <f>ROUND(E219*P219,5)</f>
        <v>0</v>
      </c>
      <c r="R219" s="161"/>
      <c r="S219" s="161"/>
      <c r="T219" s="162">
        <v>0.14000000000000001</v>
      </c>
      <c r="U219" s="161">
        <f>ROUND(E219*T219,2)</f>
        <v>9.3800000000000008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107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9"/>
      <c r="C220" s="192" t="s">
        <v>345</v>
      </c>
      <c r="D220" s="163"/>
      <c r="E220" s="167">
        <v>67</v>
      </c>
      <c r="F220" s="170"/>
      <c r="G220" s="170"/>
      <c r="H220" s="170"/>
      <c r="I220" s="170"/>
      <c r="J220" s="170"/>
      <c r="K220" s="170"/>
      <c r="L220" s="170"/>
      <c r="M220" s="170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109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ht="22.5" outlineLevel="1" x14ac:dyDescent="0.2">
      <c r="A221" s="152">
        <v>86</v>
      </c>
      <c r="B221" s="159" t="s">
        <v>346</v>
      </c>
      <c r="C221" s="191" t="s">
        <v>347</v>
      </c>
      <c r="D221" s="161" t="s">
        <v>160</v>
      </c>
      <c r="E221" s="166">
        <v>67</v>
      </c>
      <c r="F221" s="169">
        <f>H221+J221</f>
        <v>0</v>
      </c>
      <c r="G221" s="170">
        <f>ROUND(E221*F221,2)</f>
        <v>0</v>
      </c>
      <c r="H221" s="170"/>
      <c r="I221" s="170">
        <f>ROUND(E221*H221,2)</f>
        <v>0</v>
      </c>
      <c r="J221" s="170"/>
      <c r="K221" s="170">
        <f>ROUND(E221*J221,2)</f>
        <v>0</v>
      </c>
      <c r="L221" s="170">
        <v>21</v>
      </c>
      <c r="M221" s="170">
        <f>G221*(1+L221/100)</f>
        <v>0</v>
      </c>
      <c r="N221" s="161">
        <v>0</v>
      </c>
      <c r="O221" s="161">
        <f>ROUND(E221*N221,5)</f>
        <v>0</v>
      </c>
      <c r="P221" s="161">
        <v>0</v>
      </c>
      <c r="Q221" s="161">
        <f>ROUND(E221*P221,5)</f>
        <v>0</v>
      </c>
      <c r="R221" s="161"/>
      <c r="S221" s="161"/>
      <c r="T221" s="162">
        <v>0</v>
      </c>
      <c r="U221" s="161">
        <f>ROUND(E221*T221,2)</f>
        <v>0</v>
      </c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107</v>
      </c>
      <c r="AF221" s="151"/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2"/>
      <c r="B222" s="159"/>
      <c r="C222" s="250" t="s">
        <v>348</v>
      </c>
      <c r="D222" s="251"/>
      <c r="E222" s="252"/>
      <c r="F222" s="253"/>
      <c r="G222" s="254"/>
      <c r="H222" s="170"/>
      <c r="I222" s="170"/>
      <c r="J222" s="170"/>
      <c r="K222" s="170"/>
      <c r="L222" s="170"/>
      <c r="M222" s="170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146</v>
      </c>
      <c r="AF222" s="151"/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4" t="str">
        <f>C222</f>
        <v>Rozdíl v ceně mezi betonovým ložem obrubníku tř. C 12/15 a C 16/20.</v>
      </c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2"/>
      <c r="B223" s="159"/>
      <c r="C223" s="192" t="s">
        <v>345</v>
      </c>
      <c r="D223" s="163"/>
      <c r="E223" s="167">
        <v>67</v>
      </c>
      <c r="F223" s="170"/>
      <c r="G223" s="170"/>
      <c r="H223" s="170"/>
      <c r="I223" s="170"/>
      <c r="J223" s="170"/>
      <c r="K223" s="170"/>
      <c r="L223" s="170"/>
      <c r="M223" s="170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109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2">
        <v>87</v>
      </c>
      <c r="B224" s="159" t="s">
        <v>349</v>
      </c>
      <c r="C224" s="191" t="s">
        <v>350</v>
      </c>
      <c r="D224" s="161" t="s">
        <v>160</v>
      </c>
      <c r="E224" s="166">
        <v>67</v>
      </c>
      <c r="F224" s="169">
        <f>H224+J224</f>
        <v>0</v>
      </c>
      <c r="G224" s="170">
        <f>ROUND(E224*F224,2)</f>
        <v>0</v>
      </c>
      <c r="H224" s="170"/>
      <c r="I224" s="170">
        <f>ROUND(E224*H224,2)</f>
        <v>0</v>
      </c>
      <c r="J224" s="170"/>
      <c r="K224" s="170">
        <f>ROUND(E224*J224,2)</f>
        <v>0</v>
      </c>
      <c r="L224" s="170">
        <v>21</v>
      </c>
      <c r="M224" s="170">
        <f>G224*(1+L224/100)</f>
        <v>0</v>
      </c>
      <c r="N224" s="161">
        <v>0</v>
      </c>
      <c r="O224" s="161">
        <f>ROUND(E224*N224,5)</f>
        <v>0</v>
      </c>
      <c r="P224" s="161">
        <v>0</v>
      </c>
      <c r="Q224" s="161">
        <f>ROUND(E224*P224,5)</f>
        <v>0</v>
      </c>
      <c r="R224" s="161"/>
      <c r="S224" s="161"/>
      <c r="T224" s="162">
        <v>0</v>
      </c>
      <c r="U224" s="161">
        <f>ROUND(E224*T224,2)</f>
        <v>0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107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9"/>
      <c r="C225" s="192" t="s">
        <v>345</v>
      </c>
      <c r="D225" s="163"/>
      <c r="E225" s="167">
        <v>67</v>
      </c>
      <c r="F225" s="170"/>
      <c r="G225" s="170"/>
      <c r="H225" s="170"/>
      <c r="I225" s="170"/>
      <c r="J225" s="170"/>
      <c r="K225" s="170"/>
      <c r="L225" s="170"/>
      <c r="M225" s="170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109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x14ac:dyDescent="0.2">
      <c r="A226" s="153" t="s">
        <v>102</v>
      </c>
      <c r="B226" s="160" t="s">
        <v>73</v>
      </c>
      <c r="C226" s="193" t="s">
        <v>74</v>
      </c>
      <c r="D226" s="164"/>
      <c r="E226" s="168"/>
      <c r="F226" s="171"/>
      <c r="G226" s="171">
        <f>SUMIF(AE227:AE227,"&lt;&gt;NOR",G227:G227)</f>
        <v>0</v>
      </c>
      <c r="H226" s="171"/>
      <c r="I226" s="171">
        <f>SUM(I227:I227)</f>
        <v>0</v>
      </c>
      <c r="J226" s="171"/>
      <c r="K226" s="171">
        <f>SUM(K227:K227)</f>
        <v>0</v>
      </c>
      <c r="L226" s="171"/>
      <c r="M226" s="171">
        <f>SUM(M227:M227)</f>
        <v>0</v>
      </c>
      <c r="N226" s="164"/>
      <c r="O226" s="164">
        <f>SUM(O227:O227)</f>
        <v>0</v>
      </c>
      <c r="P226" s="164"/>
      <c r="Q226" s="164">
        <f>SUM(Q227:Q227)</f>
        <v>0</v>
      </c>
      <c r="R226" s="164"/>
      <c r="S226" s="164"/>
      <c r="T226" s="165"/>
      <c r="U226" s="164">
        <f>SUM(U227:U227)</f>
        <v>26.62</v>
      </c>
      <c r="AE226" t="s">
        <v>103</v>
      </c>
    </row>
    <row r="227" spans="1:60" outlineLevel="1" x14ac:dyDescent="0.2">
      <c r="A227" s="179">
        <v>88</v>
      </c>
      <c r="B227" s="180" t="s">
        <v>351</v>
      </c>
      <c r="C227" s="194" t="s">
        <v>352</v>
      </c>
      <c r="D227" s="181" t="s">
        <v>141</v>
      </c>
      <c r="E227" s="182">
        <v>354.89</v>
      </c>
      <c r="F227" s="183">
        <f>H227+J227</f>
        <v>0</v>
      </c>
      <c r="G227" s="184">
        <f>ROUND(E227*F227,2)</f>
        <v>0</v>
      </c>
      <c r="H227" s="184"/>
      <c r="I227" s="184">
        <f>ROUND(E227*H227,2)</f>
        <v>0</v>
      </c>
      <c r="J227" s="184"/>
      <c r="K227" s="184">
        <f>ROUND(E227*J227,2)</f>
        <v>0</v>
      </c>
      <c r="L227" s="184">
        <v>21</v>
      </c>
      <c r="M227" s="184">
        <f>G227*(1+L227/100)</f>
        <v>0</v>
      </c>
      <c r="N227" s="181">
        <v>0</v>
      </c>
      <c r="O227" s="181">
        <f>ROUND(E227*N227,5)</f>
        <v>0</v>
      </c>
      <c r="P227" s="181">
        <v>0</v>
      </c>
      <c r="Q227" s="181">
        <f>ROUND(E227*P227,5)</f>
        <v>0</v>
      </c>
      <c r="R227" s="181"/>
      <c r="S227" s="181"/>
      <c r="T227" s="185">
        <v>7.4999999999999997E-2</v>
      </c>
      <c r="U227" s="181">
        <f>ROUND(E227*T227,2)</f>
        <v>26.62</v>
      </c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107</v>
      </c>
      <c r="AF227" s="151"/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x14ac:dyDescent="0.2">
      <c r="A228" s="189"/>
      <c r="B228" s="7" t="s">
        <v>353</v>
      </c>
      <c r="C228" s="195" t="s">
        <v>353</v>
      </c>
      <c r="D228" s="189"/>
      <c r="E228" s="189"/>
      <c r="F228" s="6"/>
      <c r="G228" s="189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AC228">
        <v>12</v>
      </c>
      <c r="AD228">
        <v>21</v>
      </c>
    </row>
    <row r="229" spans="1:60" x14ac:dyDescent="0.2">
      <c r="A229" s="186"/>
      <c r="B229" s="187" t="s">
        <v>28</v>
      </c>
      <c r="C229" s="196" t="s">
        <v>353</v>
      </c>
      <c r="D229" s="188"/>
      <c r="E229" s="188"/>
      <c r="F229" s="188"/>
      <c r="G229" s="190">
        <f>G8+G49+G69+G110+G135+G148+G165+G175+G184+G198+G201+G216+G226</f>
        <v>0</v>
      </c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AC229">
        <f>SUMIF(L7:L227,AC228,G7:G227)</f>
        <v>0</v>
      </c>
      <c r="AD229">
        <f>SUMIF(L7:L227,AD228,G7:G227)</f>
        <v>0</v>
      </c>
      <c r="AE229" t="s">
        <v>354</v>
      </c>
    </row>
    <row r="230" spans="1:60" x14ac:dyDescent="0.2">
      <c r="A230" s="189"/>
      <c r="B230" s="7" t="s">
        <v>353</v>
      </c>
      <c r="C230" s="195" t="s">
        <v>353</v>
      </c>
      <c r="D230" s="189"/>
      <c r="E230" s="189"/>
      <c r="F230" s="6"/>
      <c r="G230" s="189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60" x14ac:dyDescent="0.2">
      <c r="A231" s="189"/>
      <c r="B231" s="7" t="s">
        <v>353</v>
      </c>
      <c r="C231" s="195" t="s">
        <v>353</v>
      </c>
      <c r="D231" s="189"/>
      <c r="E231" s="189"/>
      <c r="F231" s="6"/>
      <c r="G231" s="189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60" x14ac:dyDescent="0.2">
      <c r="A232" s="255" t="s">
        <v>355</v>
      </c>
      <c r="B232" s="255"/>
      <c r="C232" s="256"/>
      <c r="D232" s="189"/>
      <c r="E232" s="189"/>
      <c r="F232" s="6"/>
      <c r="G232" s="189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60" x14ac:dyDescent="0.2">
      <c r="A233" s="257"/>
      <c r="B233" s="258"/>
      <c r="C233" s="259"/>
      <c r="D233" s="258"/>
      <c r="E233" s="258"/>
      <c r="F233" s="258"/>
      <c r="G233" s="260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AE233" t="s">
        <v>356</v>
      </c>
    </row>
    <row r="234" spans="1:60" x14ac:dyDescent="0.2">
      <c r="A234" s="261"/>
      <c r="B234" s="262"/>
      <c r="C234" s="263"/>
      <c r="D234" s="262"/>
      <c r="E234" s="262"/>
      <c r="F234" s="262"/>
      <c r="G234" s="264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60" x14ac:dyDescent="0.2">
      <c r="A235" s="261"/>
      <c r="B235" s="262"/>
      <c r="C235" s="263"/>
      <c r="D235" s="262"/>
      <c r="E235" s="262"/>
      <c r="F235" s="262"/>
      <c r="G235" s="264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 spans="1:60" x14ac:dyDescent="0.2">
      <c r="A236" s="261"/>
      <c r="B236" s="262"/>
      <c r="C236" s="263"/>
      <c r="D236" s="262"/>
      <c r="E236" s="262"/>
      <c r="F236" s="262"/>
      <c r="G236" s="264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 spans="1:60" x14ac:dyDescent="0.2">
      <c r="A237" s="265"/>
      <c r="B237" s="266"/>
      <c r="C237" s="267"/>
      <c r="D237" s="266"/>
      <c r="E237" s="266"/>
      <c r="F237" s="266"/>
      <c r="G237" s="268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60" x14ac:dyDescent="0.2">
      <c r="A238" s="189"/>
      <c r="B238" s="7" t="s">
        <v>353</v>
      </c>
      <c r="C238" s="195" t="s">
        <v>353</v>
      </c>
      <c r="D238" s="189"/>
      <c r="E238" s="189"/>
      <c r="F238" s="6"/>
      <c r="G238" s="189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60" x14ac:dyDescent="0.2">
      <c r="C239" s="197"/>
      <c r="AE239" t="s">
        <v>357</v>
      </c>
    </row>
  </sheetData>
  <sheetProtection algorithmName="SHA-512" hashValue="byDFrwVYgTwZeM8dDRzOv+dilDvnp2H9UMsgzAMmVVBr2PGS9GgaUYhQOdLhjg2K1B/DMMC49mGhGXy4A+Yeyg==" saltValue="tdeUyFSuwMhP8E4GfD9Ckw==" spinCount="100000" sheet="1" objects="1" scenarios="1"/>
  <mergeCells count="18">
    <mergeCell ref="C45:G45"/>
    <mergeCell ref="A1:G1"/>
    <mergeCell ref="C2:G2"/>
    <mergeCell ref="C3:G3"/>
    <mergeCell ref="C4:G4"/>
    <mergeCell ref="C42:G42"/>
    <mergeCell ref="A233:G237"/>
    <mergeCell ref="C118:G118"/>
    <mergeCell ref="C169:G169"/>
    <mergeCell ref="C177:G177"/>
    <mergeCell ref="C182:G182"/>
    <mergeCell ref="C186:G186"/>
    <mergeCell ref="C189:G189"/>
    <mergeCell ref="C191:G191"/>
    <mergeCell ref="C207:G207"/>
    <mergeCell ref="C210:G210"/>
    <mergeCell ref="C222:G222"/>
    <mergeCell ref="A232:C232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Čermák Tomáš</cp:lastModifiedBy>
  <cp:lastPrinted>2014-02-28T09:52:57Z</cp:lastPrinted>
  <dcterms:created xsi:type="dcterms:W3CDTF">2009-04-08T07:15:50Z</dcterms:created>
  <dcterms:modified xsi:type="dcterms:W3CDTF">2025-03-14T13:59:25Z</dcterms:modified>
</cp:coreProperties>
</file>